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ne\Wszystkie dokumenty\Harmonogramy ED\"/>
    </mc:Choice>
  </mc:AlternateContent>
  <bookViews>
    <workbookView xWindow="0" yWindow="0" windowWidth="28800" windowHeight="12435" activeTab="2"/>
  </bookViews>
  <sheets>
    <sheet name="I rok" sheetId="4" r:id="rId1"/>
    <sheet name="II rok" sheetId="8" r:id="rId2"/>
    <sheet name="III rok" sheetId="9" r:id="rId3"/>
    <sheet name="IV rok" sheetId="10" r:id="rId4"/>
    <sheet name="Arkusz4" sheetId="13" state="hidden" r:id="rId5"/>
    <sheet name="V rok" sheetId="11" r:id="rId6"/>
    <sheet name="VI rok" sheetId="14" r:id="rId7"/>
    <sheet name="Razem" sheetId="5" r:id="rId8"/>
    <sheet name="Fakultety" sheetId="15" r:id="rId9"/>
  </sheets>
  <externalReferences>
    <externalReference r:id="rId10"/>
  </externalReferences>
  <definedNames>
    <definedName name="_xlnm.Print_Area" localSheetId="0">'I rok'!$A$1:$AE$83</definedName>
    <definedName name="_xlnm.Print_Area" localSheetId="1">'II rok'!$A$1:$AE$96</definedName>
    <definedName name="_xlnm.Print_Area" localSheetId="2">'III rok'!$A$1:$AE$79</definedName>
    <definedName name="_xlnm.Print_Area" localSheetId="3">'IV rok'!$A$1:$AE$85</definedName>
    <definedName name="_xlnm.Print_Area" localSheetId="7">Razem!$A$1:$M$146</definedName>
    <definedName name="_xlnm.Print_Area" localSheetId="5">'V rok'!$A$1:$AE$121</definedName>
    <definedName name="_xlnm.Print_Area" localSheetId="6">'VI rok'!$A$1:$AE$42</definedName>
    <definedName name="_xlnm.Print_Titles" localSheetId="0">'I rok'!$5:$9</definedName>
    <definedName name="_xlnm.Print_Titles" localSheetId="1">'II rok'!$5:$9</definedName>
    <definedName name="_xlnm.Print_Titles" localSheetId="2">'III rok'!$5:$9</definedName>
    <definedName name="_xlnm.Print_Titles" localSheetId="3">'IV rok'!$6:$9</definedName>
    <definedName name="_xlnm.Print_Titles" localSheetId="5">'V rok'!$6:$9</definedName>
  </definedNames>
  <calcPr calcId="162913" refMode="R1C1"/>
</workbook>
</file>

<file path=xl/calcChain.xml><?xml version="1.0" encoding="utf-8"?>
<calcChain xmlns="http://schemas.openxmlformats.org/spreadsheetml/2006/main">
  <c r="C53" i="9" l="1"/>
  <c r="R45" i="8" l="1"/>
  <c r="Q45" i="8"/>
  <c r="S45" i="8"/>
  <c r="T45" i="8"/>
  <c r="U45" i="8"/>
  <c r="V45" i="8"/>
  <c r="W45" i="8"/>
  <c r="X45" i="8"/>
  <c r="P45" i="8"/>
  <c r="AD50" i="11" l="1"/>
  <c r="AC50" i="11"/>
  <c r="AB50" i="11"/>
  <c r="AA50" i="11"/>
  <c r="Z50" i="11"/>
  <c r="Y50" i="11"/>
  <c r="AB40" i="9" l="1"/>
  <c r="AA40" i="9"/>
  <c r="AA39" i="9"/>
  <c r="Z40" i="9"/>
  <c r="Y40" i="9"/>
  <c r="P27" i="4" l="1"/>
  <c r="S19" i="4"/>
  <c r="S36" i="4"/>
  <c r="R36" i="4"/>
  <c r="Q27" i="4"/>
  <c r="P19" i="4"/>
  <c r="I27" i="4"/>
  <c r="I36" i="4"/>
  <c r="G36" i="4"/>
  <c r="I118" i="5" l="1"/>
  <c r="F117" i="5"/>
  <c r="E116" i="5"/>
  <c r="AB23" i="14"/>
  <c r="AA23" i="14"/>
  <c r="Z23" i="14"/>
  <c r="Y23" i="14"/>
  <c r="X23" i="14"/>
  <c r="W23" i="14"/>
  <c r="V23" i="14"/>
  <c r="U23" i="14"/>
  <c r="T23" i="14"/>
  <c r="S23" i="14"/>
  <c r="R23" i="14"/>
  <c r="Q23" i="14"/>
  <c r="P23" i="14"/>
  <c r="O23" i="14"/>
  <c r="N23" i="14"/>
  <c r="M23" i="14"/>
  <c r="L23" i="14"/>
  <c r="K23" i="14"/>
  <c r="J23" i="14"/>
  <c r="I23" i="14"/>
  <c r="H23" i="14"/>
  <c r="G23" i="14"/>
  <c r="X22" i="14"/>
  <c r="X18" i="14"/>
  <c r="O22" i="14" l="1"/>
  <c r="J22" i="14"/>
  <c r="I22" i="14"/>
  <c r="S22" i="14"/>
  <c r="R22" i="14"/>
  <c r="X49" i="11"/>
  <c r="W49" i="11"/>
  <c r="V49" i="11"/>
  <c r="U49" i="11"/>
  <c r="T49" i="11"/>
  <c r="S49" i="11"/>
  <c r="R49" i="11"/>
  <c r="Q49" i="11"/>
  <c r="I49" i="11"/>
  <c r="P49" i="11"/>
  <c r="K131" i="5"/>
  <c r="I131" i="5"/>
  <c r="H131" i="5"/>
  <c r="G131" i="5"/>
  <c r="F131" i="5"/>
  <c r="K130" i="5"/>
  <c r="J130" i="5"/>
  <c r="I130" i="5"/>
  <c r="H130" i="5"/>
  <c r="G130" i="5"/>
  <c r="F130" i="5"/>
  <c r="E130" i="5"/>
  <c r="F116" i="5"/>
  <c r="AD36" i="9"/>
  <c r="AD37" i="9"/>
  <c r="AD35" i="9"/>
  <c r="Y36" i="9"/>
  <c r="Z36" i="9"/>
  <c r="C73" i="11"/>
  <c r="Y73" i="11"/>
  <c r="Z73" i="11"/>
  <c r="AA73" i="11"/>
  <c r="AB73" i="11"/>
  <c r="AC73" i="11"/>
  <c r="AD73" i="11"/>
  <c r="AE73" i="11"/>
  <c r="Y47" i="11"/>
  <c r="E128" i="5" s="1"/>
  <c r="Z47" i="11"/>
  <c r="F128" i="5" s="1"/>
  <c r="AA47" i="11"/>
  <c r="G128" i="5" s="1"/>
  <c r="AB47" i="11"/>
  <c r="H128" i="5" s="1"/>
  <c r="AC47" i="11"/>
  <c r="I128" i="5" s="1"/>
  <c r="AD47" i="11"/>
  <c r="J128" i="5" s="1"/>
  <c r="AE47" i="11"/>
  <c r="K128" i="5" s="1"/>
  <c r="AA21" i="14"/>
  <c r="AA22" i="14"/>
  <c r="Y21" i="14"/>
  <c r="E131" i="5" s="1"/>
  <c r="C27" i="14"/>
  <c r="Y27" i="14"/>
  <c r="Z27" i="14"/>
  <c r="AA27" i="14"/>
  <c r="AB27" i="14"/>
  <c r="AC27" i="14"/>
  <c r="AD27" i="14"/>
  <c r="AE27" i="14"/>
  <c r="Y22" i="14" l="1"/>
  <c r="C80" i="11" l="1"/>
  <c r="AF75" i="15"/>
  <c r="AE75" i="15"/>
  <c r="AD75" i="15"/>
  <c r="AC75" i="15"/>
  <c r="AB75" i="15"/>
  <c r="AA75" i="15"/>
  <c r="Z75" i="15"/>
  <c r="Y80" i="11"/>
  <c r="Z80" i="11"/>
  <c r="AA80" i="11"/>
  <c r="AB80" i="11"/>
  <c r="AC80" i="11"/>
  <c r="AD80" i="11"/>
  <c r="AE80" i="11"/>
  <c r="C32" i="14" l="1"/>
  <c r="C31" i="14"/>
  <c r="C30" i="14"/>
  <c r="C29" i="14"/>
  <c r="C28" i="14"/>
  <c r="C26" i="14"/>
  <c r="AF83" i="15" l="1"/>
  <c r="AE83" i="15"/>
  <c r="AD83" i="15"/>
  <c r="AC83" i="15"/>
  <c r="AB83" i="15"/>
  <c r="AA83" i="15"/>
  <c r="Z83" i="15"/>
  <c r="AF82" i="15"/>
  <c r="AE82" i="15"/>
  <c r="AD82" i="15"/>
  <c r="AC82" i="15"/>
  <c r="AB82" i="15"/>
  <c r="AA82" i="15"/>
  <c r="Z82" i="15"/>
  <c r="AF81" i="15"/>
  <c r="AE81" i="15"/>
  <c r="AD81" i="15"/>
  <c r="AC81" i="15"/>
  <c r="AB81" i="15"/>
  <c r="AA81" i="15"/>
  <c r="Z81" i="15"/>
  <c r="AF80" i="15"/>
  <c r="AE80" i="15"/>
  <c r="AD80" i="15"/>
  <c r="AC80" i="15"/>
  <c r="AB80" i="15"/>
  <c r="AA80" i="15"/>
  <c r="Z80" i="15"/>
  <c r="AF79" i="15"/>
  <c r="AE79" i="15"/>
  <c r="AD79" i="15"/>
  <c r="AC79" i="15"/>
  <c r="AB79" i="15"/>
  <c r="AA79" i="15"/>
  <c r="Z79" i="15"/>
  <c r="C79" i="11"/>
  <c r="C78" i="11"/>
  <c r="C77" i="11"/>
  <c r="C76" i="11"/>
  <c r="AF74" i="15"/>
  <c r="AE74" i="15"/>
  <c r="AD74" i="15"/>
  <c r="AC74" i="15"/>
  <c r="AB74" i="15"/>
  <c r="AA74" i="15"/>
  <c r="Z74" i="15"/>
  <c r="AF73" i="15"/>
  <c r="AE73" i="15"/>
  <c r="AD73" i="15"/>
  <c r="AC73" i="15"/>
  <c r="AB73" i="15"/>
  <c r="AA73" i="15"/>
  <c r="Z73" i="15"/>
  <c r="AF72" i="15"/>
  <c r="AE72" i="15"/>
  <c r="AD72" i="15"/>
  <c r="AC72" i="15"/>
  <c r="AB72" i="15"/>
  <c r="AA72" i="15"/>
  <c r="Z72" i="15"/>
  <c r="AF71" i="15"/>
  <c r="AE71" i="15"/>
  <c r="AD71" i="15"/>
  <c r="AC71" i="15"/>
  <c r="AB71" i="15"/>
  <c r="AA71" i="15"/>
  <c r="Z71" i="15"/>
  <c r="C54" i="10"/>
  <c r="C53" i="10"/>
  <c r="AF46" i="15"/>
  <c r="AE46" i="15"/>
  <c r="AD46" i="15"/>
  <c r="AC46" i="15"/>
  <c r="AB46" i="15"/>
  <c r="AA46" i="15"/>
  <c r="Z46" i="15"/>
  <c r="AF45" i="15"/>
  <c r="AE45" i="15"/>
  <c r="AD45" i="15"/>
  <c r="AC45" i="15"/>
  <c r="AB45" i="15"/>
  <c r="AA45" i="15"/>
  <c r="Z45" i="15"/>
  <c r="Y28" i="14" l="1"/>
  <c r="Z28" i="14"/>
  <c r="AA28" i="14"/>
  <c r="AB28" i="14"/>
  <c r="AC28" i="14"/>
  <c r="AD28" i="14"/>
  <c r="AE28" i="14"/>
  <c r="Y29" i="14"/>
  <c r="Z29" i="14"/>
  <c r="AA29" i="14"/>
  <c r="AB29" i="14"/>
  <c r="AC29" i="14"/>
  <c r="AD29" i="14"/>
  <c r="AE29" i="14"/>
  <c r="Y30" i="14"/>
  <c r="Z30" i="14"/>
  <c r="AA30" i="14"/>
  <c r="AB30" i="14"/>
  <c r="AC30" i="14"/>
  <c r="AD30" i="14"/>
  <c r="AE30" i="14"/>
  <c r="Y31" i="14"/>
  <c r="Z31" i="14"/>
  <c r="AA31" i="14"/>
  <c r="AB31" i="14"/>
  <c r="AC31" i="14"/>
  <c r="AD31" i="14"/>
  <c r="AE31" i="14"/>
  <c r="Y32" i="14"/>
  <c r="Z32" i="14"/>
  <c r="AA32" i="14"/>
  <c r="AB32" i="14"/>
  <c r="AC32" i="14"/>
  <c r="AD32" i="14"/>
  <c r="AE32" i="14"/>
  <c r="AE26" i="14"/>
  <c r="AD26" i="14"/>
  <c r="AC26" i="14"/>
  <c r="AB26" i="14"/>
  <c r="AA26" i="14"/>
  <c r="Z26" i="14"/>
  <c r="Y26" i="14"/>
  <c r="Z21" i="14"/>
  <c r="AB21" i="14"/>
  <c r="AC21" i="14"/>
  <c r="AD21" i="14"/>
  <c r="AE21" i="14"/>
  <c r="AE22" i="14" s="1"/>
  <c r="Y76" i="11"/>
  <c r="Z76" i="11"/>
  <c r="AA76" i="11"/>
  <c r="AB76" i="11"/>
  <c r="AC76" i="11"/>
  <c r="AD76" i="11"/>
  <c r="AE76" i="11"/>
  <c r="Y77" i="11"/>
  <c r="Z77" i="11"/>
  <c r="AA77" i="11"/>
  <c r="AB77" i="11"/>
  <c r="AC77" i="11"/>
  <c r="AD77" i="11"/>
  <c r="AE77" i="11"/>
  <c r="Y78" i="11"/>
  <c r="Z78" i="11"/>
  <c r="AA78" i="11"/>
  <c r="AB78" i="11"/>
  <c r="AC78" i="11"/>
  <c r="AD78" i="11"/>
  <c r="AE78" i="11"/>
  <c r="Y79" i="11"/>
  <c r="Z79" i="11"/>
  <c r="AA79" i="11"/>
  <c r="AB79" i="11"/>
  <c r="AC79" i="11"/>
  <c r="AD79" i="11"/>
  <c r="AE79" i="11"/>
  <c r="Y53" i="10"/>
  <c r="Z53" i="10"/>
  <c r="AA53" i="10"/>
  <c r="AB53" i="10"/>
  <c r="AC53" i="10"/>
  <c r="AD53" i="10"/>
  <c r="AE53" i="10"/>
  <c r="Y54" i="10"/>
  <c r="Z54" i="10"/>
  <c r="AA54" i="10"/>
  <c r="AB54" i="10"/>
  <c r="AC54" i="10"/>
  <c r="AD54" i="10"/>
  <c r="AE54" i="10"/>
  <c r="C65" i="8"/>
  <c r="AD22" i="14" l="1"/>
  <c r="J131" i="5"/>
  <c r="C32" i="8"/>
  <c r="C23" i="8"/>
  <c r="C22" i="8"/>
  <c r="C17" i="8"/>
  <c r="C21" i="11" l="1"/>
  <c r="C14" i="11"/>
  <c r="C11" i="11"/>
  <c r="C16" i="9"/>
  <c r="C64" i="8"/>
  <c r="C63" i="8"/>
  <c r="C62" i="8"/>
  <c r="C60" i="8"/>
  <c r="C58" i="8"/>
  <c r="C57" i="8"/>
  <c r="C44" i="4"/>
  <c r="C43" i="4"/>
  <c r="C42" i="4"/>
  <c r="C17" i="4"/>
  <c r="C24" i="4"/>
  <c r="C49" i="4"/>
  <c r="AE75" i="11" l="1"/>
  <c r="AD75" i="11"/>
  <c r="AC75" i="11"/>
  <c r="AB75" i="11"/>
  <c r="AA75" i="11"/>
  <c r="Z75" i="11"/>
  <c r="Y75" i="11"/>
  <c r="AE74" i="11"/>
  <c r="AD74" i="11"/>
  <c r="AC74" i="11"/>
  <c r="AB74" i="11"/>
  <c r="AA74" i="11"/>
  <c r="Z74" i="11"/>
  <c r="Y74" i="11"/>
  <c r="AE72" i="11"/>
  <c r="AD72" i="11"/>
  <c r="AC72" i="11"/>
  <c r="AB72" i="11"/>
  <c r="AA72" i="11"/>
  <c r="Z72" i="11"/>
  <c r="Y72" i="11"/>
  <c r="AE71" i="11"/>
  <c r="AD71" i="11"/>
  <c r="AC71" i="11"/>
  <c r="AB71" i="11"/>
  <c r="AA71" i="11"/>
  <c r="Z71" i="11"/>
  <c r="Y71" i="11"/>
  <c r="AE70" i="11"/>
  <c r="AD70" i="11"/>
  <c r="AC70" i="11"/>
  <c r="AB70" i="11"/>
  <c r="AA70" i="11"/>
  <c r="Z70" i="11"/>
  <c r="Y70" i="11"/>
  <c r="AE69" i="11"/>
  <c r="AD69" i="11"/>
  <c r="AA69" i="11"/>
  <c r="Z69" i="11"/>
  <c r="Y69" i="11"/>
  <c r="AE68" i="11"/>
  <c r="AD68" i="11"/>
  <c r="AC68" i="11"/>
  <c r="AB68" i="11"/>
  <c r="AA68" i="11"/>
  <c r="Z68" i="11"/>
  <c r="Y68" i="11"/>
  <c r="AE67" i="11"/>
  <c r="AD67" i="11"/>
  <c r="AC67" i="11"/>
  <c r="AB67" i="11"/>
  <c r="AA67" i="11"/>
  <c r="Z67" i="11"/>
  <c r="Y67" i="11"/>
  <c r="AE66" i="11"/>
  <c r="AD66" i="11"/>
  <c r="AC66" i="11"/>
  <c r="AB66" i="11"/>
  <c r="AA66" i="11"/>
  <c r="Z66" i="11"/>
  <c r="Y66" i="11"/>
  <c r="AE65" i="11"/>
  <c r="AD65" i="11"/>
  <c r="AC65" i="11"/>
  <c r="AB65" i="11"/>
  <c r="AA65" i="11"/>
  <c r="Z65" i="11"/>
  <c r="Y65" i="11"/>
  <c r="AE64" i="11"/>
  <c r="AD64" i="11"/>
  <c r="AC64" i="11"/>
  <c r="AB64" i="11"/>
  <c r="AA64" i="11"/>
  <c r="Z64" i="11"/>
  <c r="Y64" i="11"/>
  <c r="AE63" i="11"/>
  <c r="AD63" i="11"/>
  <c r="AC63" i="11"/>
  <c r="AB63" i="11"/>
  <c r="AA63" i="11"/>
  <c r="Z63" i="11"/>
  <c r="Y63" i="11"/>
  <c r="AE62" i="11"/>
  <c r="AD62" i="11"/>
  <c r="AC62" i="11"/>
  <c r="AB62" i="11"/>
  <c r="AA62" i="11"/>
  <c r="Z62" i="11"/>
  <c r="Y62" i="11"/>
  <c r="AE61" i="11"/>
  <c r="AD61" i="11"/>
  <c r="AC61" i="11"/>
  <c r="AB61" i="11"/>
  <c r="AA61" i="11"/>
  <c r="Z61" i="11"/>
  <c r="Y61" i="11"/>
  <c r="AE60" i="11"/>
  <c r="AD60" i="11"/>
  <c r="AC60" i="11"/>
  <c r="AB60" i="11"/>
  <c r="AA60" i="11"/>
  <c r="Z60" i="11"/>
  <c r="Y60" i="11"/>
  <c r="AE59" i="11"/>
  <c r="AD59" i="11"/>
  <c r="AC59" i="11"/>
  <c r="AB59" i="11"/>
  <c r="AA59" i="11"/>
  <c r="Z59" i="11"/>
  <c r="Y59" i="11"/>
  <c r="AE58" i="11"/>
  <c r="AD58" i="11"/>
  <c r="AC58" i="11"/>
  <c r="AB58" i="11"/>
  <c r="AA58" i="11"/>
  <c r="Z58" i="11"/>
  <c r="Y58" i="11"/>
  <c r="AE57" i="11"/>
  <c r="AD57" i="11"/>
  <c r="AC57" i="11"/>
  <c r="AB57" i="11"/>
  <c r="AA57" i="11"/>
  <c r="Z57" i="11"/>
  <c r="Y57" i="11"/>
  <c r="AE56" i="11"/>
  <c r="AD56" i="11"/>
  <c r="AC56" i="11"/>
  <c r="AB56" i="11"/>
  <c r="AA56" i="11"/>
  <c r="Z56" i="11"/>
  <c r="Y56" i="11"/>
  <c r="AE55" i="11"/>
  <c r="AD55" i="11"/>
  <c r="AC55" i="11"/>
  <c r="AB55" i="11"/>
  <c r="AA55" i="11"/>
  <c r="Z55" i="11"/>
  <c r="Y55" i="11"/>
  <c r="AE54" i="11"/>
  <c r="AD54" i="11"/>
  <c r="AC54" i="11"/>
  <c r="AB54" i="11"/>
  <c r="AA54" i="11"/>
  <c r="Z54" i="11"/>
  <c r="Y54" i="11"/>
  <c r="AE53" i="11"/>
  <c r="AD53" i="11"/>
  <c r="AC53" i="11"/>
  <c r="AB53" i="11"/>
  <c r="AA53" i="11"/>
  <c r="Z53" i="11"/>
  <c r="Y53" i="11"/>
  <c r="X20" i="8" l="1"/>
  <c r="AE52" i="10" l="1"/>
  <c r="AD52" i="10"/>
  <c r="AC52" i="10"/>
  <c r="AB52" i="10"/>
  <c r="AA52" i="10"/>
  <c r="Z52" i="10"/>
  <c r="Y52" i="10"/>
  <c r="C13" i="9" l="1"/>
  <c r="C19" i="8"/>
  <c r="C16" i="8"/>
  <c r="AC65" i="8" l="1"/>
  <c r="AB65" i="8"/>
  <c r="AA65" i="8"/>
  <c r="AE65" i="8"/>
  <c r="AD65" i="8"/>
  <c r="Y65" i="8"/>
  <c r="Z65" i="8"/>
  <c r="X45" i="4" l="1"/>
  <c r="W45" i="4"/>
  <c r="V45" i="4"/>
  <c r="U45" i="4"/>
  <c r="T45" i="4"/>
  <c r="S45" i="4"/>
  <c r="R45" i="4"/>
  <c r="Q45" i="4"/>
  <c r="P45" i="4"/>
  <c r="O45" i="4"/>
  <c r="N45" i="4"/>
  <c r="M45" i="4"/>
  <c r="L45" i="4"/>
  <c r="K45" i="4"/>
  <c r="J45" i="4"/>
  <c r="I45" i="4"/>
  <c r="H45" i="4"/>
  <c r="G45" i="4"/>
  <c r="AE44" i="4"/>
  <c r="K136" i="5" s="1"/>
  <c r="AD44" i="4"/>
  <c r="J136" i="5" s="1"/>
  <c r="AC44" i="4"/>
  <c r="I136" i="5" s="1"/>
  <c r="AB44" i="4"/>
  <c r="H136" i="5" s="1"/>
  <c r="AA44" i="4"/>
  <c r="G136" i="5" s="1"/>
  <c r="Z44" i="4"/>
  <c r="F136" i="5" s="1"/>
  <c r="Y44" i="4"/>
  <c r="E136" i="5" s="1"/>
  <c r="AE43" i="4"/>
  <c r="K135" i="5" s="1"/>
  <c r="AD43" i="4"/>
  <c r="J135" i="5" s="1"/>
  <c r="AC43" i="4"/>
  <c r="I135" i="5" s="1"/>
  <c r="AB43" i="4"/>
  <c r="AA43" i="4"/>
  <c r="G135" i="5" s="1"/>
  <c r="Z43" i="4"/>
  <c r="F135" i="5" s="1"/>
  <c r="Y43" i="4"/>
  <c r="E135" i="5" s="1"/>
  <c r="AE42" i="4"/>
  <c r="K134" i="5" s="1"/>
  <c r="AD42" i="4"/>
  <c r="J134" i="5" s="1"/>
  <c r="AC42" i="4"/>
  <c r="AB42" i="4"/>
  <c r="H134" i="5" s="1"/>
  <c r="AA42" i="4"/>
  <c r="G134" i="5" s="1"/>
  <c r="Z42" i="4"/>
  <c r="F134" i="5" s="1"/>
  <c r="Y42" i="4"/>
  <c r="E134" i="5" s="1"/>
  <c r="AB45" i="4" l="1"/>
  <c r="F137" i="5"/>
  <c r="J137" i="5"/>
  <c r="K137" i="5"/>
  <c r="G137" i="5"/>
  <c r="E137" i="5"/>
  <c r="AC45" i="4"/>
  <c r="I134" i="5"/>
  <c r="I137" i="5" s="1"/>
  <c r="H135" i="5"/>
  <c r="H137" i="5" s="1"/>
  <c r="AE45" i="4"/>
  <c r="AA45" i="4"/>
  <c r="Y45" i="4"/>
  <c r="Z45" i="4"/>
  <c r="AD45" i="4"/>
  <c r="C52" i="4" l="1"/>
  <c r="C51" i="4"/>
  <c r="C50" i="4"/>
  <c r="C15" i="11"/>
  <c r="C21" i="9"/>
  <c r="C20" i="9"/>
  <c r="C11" i="4" l="1"/>
  <c r="K116" i="5" l="1"/>
  <c r="K115" i="5"/>
  <c r="J116" i="5"/>
  <c r="J115" i="5"/>
  <c r="I116" i="5"/>
  <c r="I115" i="5"/>
  <c r="H116" i="5"/>
  <c r="H115" i="5"/>
  <c r="G116" i="5"/>
  <c r="G115" i="5"/>
  <c r="F115" i="5"/>
  <c r="K114" i="5"/>
  <c r="K113" i="5"/>
  <c r="J114" i="5"/>
  <c r="J113" i="5"/>
  <c r="I114" i="5"/>
  <c r="I113" i="5"/>
  <c r="H114" i="5"/>
  <c r="H113" i="5"/>
  <c r="G114" i="5"/>
  <c r="G113" i="5"/>
  <c r="F114" i="5"/>
  <c r="F113" i="5"/>
  <c r="E114" i="5"/>
  <c r="Y43" i="8"/>
  <c r="E111" i="5" s="1"/>
  <c r="C15" i="4" l="1"/>
  <c r="K26" i="5"/>
  <c r="J26" i="5"/>
  <c r="I26" i="5"/>
  <c r="H26" i="5"/>
  <c r="G26" i="5"/>
  <c r="I23" i="5"/>
  <c r="F26" i="5"/>
  <c r="E26" i="5"/>
  <c r="G31" i="11"/>
  <c r="AE44" i="11"/>
  <c r="AE45" i="11"/>
  <c r="I12" i="11"/>
  <c r="H12" i="11"/>
  <c r="G12" i="11"/>
  <c r="AB12" i="11"/>
  <c r="Z11" i="11"/>
  <c r="Z12" i="11" s="1"/>
  <c r="Y11" i="11"/>
  <c r="Y12" i="11" s="1"/>
  <c r="Y14" i="11"/>
  <c r="Y15" i="11"/>
  <c r="Y16" i="11"/>
  <c r="Z14" i="11"/>
  <c r="Z15" i="11"/>
  <c r="Z16" i="11"/>
  <c r="AA11" i="11"/>
  <c r="AA12" i="11" s="1"/>
  <c r="AA14" i="11"/>
  <c r="AA15" i="11"/>
  <c r="AA16" i="11"/>
  <c r="AB11" i="11"/>
  <c r="AB14" i="11"/>
  <c r="AB15" i="11"/>
  <c r="AB16" i="11"/>
  <c r="AC11" i="11"/>
  <c r="AC12" i="11" s="1"/>
  <c r="AC14" i="11"/>
  <c r="AC15" i="11"/>
  <c r="AC16" i="11"/>
  <c r="AD11" i="11"/>
  <c r="AD12" i="11" s="1"/>
  <c r="AD14" i="11"/>
  <c r="AD15" i="11"/>
  <c r="AD16" i="11"/>
  <c r="AE11" i="11"/>
  <c r="AE12" i="11" s="1"/>
  <c r="AE14" i="11"/>
  <c r="AE15" i="11"/>
  <c r="AE16" i="11"/>
  <c r="AE17" i="11"/>
  <c r="K47" i="5" s="1"/>
  <c r="AE47" i="9"/>
  <c r="AE46" i="9"/>
  <c r="AE45" i="9"/>
  <c r="AD47" i="9"/>
  <c r="AD46" i="9"/>
  <c r="AD45" i="9"/>
  <c r="AC47" i="9"/>
  <c r="AC46" i="9"/>
  <c r="AC45" i="9"/>
  <c r="AB47" i="9"/>
  <c r="AB46" i="9"/>
  <c r="AB45" i="9"/>
  <c r="AA47" i="9"/>
  <c r="AA46" i="9"/>
  <c r="AA45" i="9"/>
  <c r="Z47" i="9"/>
  <c r="Z46" i="9"/>
  <c r="Z45" i="9"/>
  <c r="Y47" i="9"/>
  <c r="Y46" i="9"/>
  <c r="Y45" i="9"/>
  <c r="AA34" i="9"/>
  <c r="AA33" i="9"/>
  <c r="AB34" i="9"/>
  <c r="AB33" i="9"/>
  <c r="AC34" i="9"/>
  <c r="AC33" i="9"/>
  <c r="AD34" i="9"/>
  <c r="AD33" i="9"/>
  <c r="AE34" i="9"/>
  <c r="AE33" i="9"/>
  <c r="Z34" i="9" l="1"/>
  <c r="Z33" i="9"/>
  <c r="Y34" i="9"/>
  <c r="Y33" i="9"/>
  <c r="AD13" i="9"/>
  <c r="AD12" i="9"/>
  <c r="AC13" i="9"/>
  <c r="AC12" i="9"/>
  <c r="AB13" i="9"/>
  <c r="AB12" i="9"/>
  <c r="AA13" i="9"/>
  <c r="AA12" i="9"/>
  <c r="AA11" i="9"/>
  <c r="AA16" i="9"/>
  <c r="Z13" i="9"/>
  <c r="Z11" i="9"/>
  <c r="Z12" i="9"/>
  <c r="Y13" i="9"/>
  <c r="Y12" i="9"/>
  <c r="Y11" i="9"/>
  <c r="Y16" i="9"/>
  <c r="AD11" i="9"/>
  <c r="AE11" i="9"/>
  <c r="AE12" i="9"/>
  <c r="AD60" i="8"/>
  <c r="AD59" i="8"/>
  <c r="AD58" i="8"/>
  <c r="AC59" i="8"/>
  <c r="AC58" i="8"/>
  <c r="AB59" i="8"/>
  <c r="AB58" i="8"/>
  <c r="AA59" i="8"/>
  <c r="AA58" i="8"/>
  <c r="Z59" i="8"/>
  <c r="Z58" i="8"/>
  <c r="Y59" i="8"/>
  <c r="Y58" i="8"/>
  <c r="AE42" i="8"/>
  <c r="K110" i="5" s="1"/>
  <c r="AE41" i="8"/>
  <c r="K109" i="5" s="1"/>
  <c r="AD42" i="8"/>
  <c r="J110" i="5" s="1"/>
  <c r="AD41" i="8"/>
  <c r="J109" i="5" s="1"/>
  <c r="AC42" i="8"/>
  <c r="I110" i="5" s="1"/>
  <c r="AC41" i="8"/>
  <c r="I109" i="5" s="1"/>
  <c r="AB42" i="8"/>
  <c r="H110" i="5" s="1"/>
  <c r="AB41" i="8"/>
  <c r="H109" i="5" s="1"/>
  <c r="AA42" i="8"/>
  <c r="G110" i="5" s="1"/>
  <c r="AA41" i="8"/>
  <c r="G109" i="5" s="1"/>
  <c r="Z42" i="8"/>
  <c r="F110" i="5" s="1"/>
  <c r="Z41" i="8"/>
  <c r="F109" i="5" s="1"/>
  <c r="Y42" i="8"/>
  <c r="E110" i="5" s="1"/>
  <c r="Y41" i="8"/>
  <c r="E109" i="5" s="1"/>
  <c r="AE22" i="8"/>
  <c r="AE23" i="8"/>
  <c r="AD22" i="8"/>
  <c r="AD23" i="8"/>
  <c r="AC22" i="8"/>
  <c r="AC23" i="8"/>
  <c r="AB22" i="8"/>
  <c r="AB23" i="8"/>
  <c r="AA22" i="8"/>
  <c r="AA23" i="8"/>
  <c r="Z22" i="8"/>
  <c r="Z23" i="8"/>
  <c r="Y22" i="8"/>
  <c r="Y19" i="8"/>
  <c r="AE19" i="8"/>
  <c r="AE18" i="8"/>
  <c r="K22" i="5" s="1"/>
  <c r="AD19" i="8"/>
  <c r="AD18" i="8"/>
  <c r="AC19" i="8"/>
  <c r="AC18" i="8"/>
  <c r="AB19" i="8"/>
  <c r="AB18" i="8"/>
  <c r="AA19" i="8"/>
  <c r="AA18" i="8"/>
  <c r="Z19" i="8"/>
  <c r="Z18" i="8"/>
  <c r="Y18" i="8"/>
  <c r="AB35" i="4"/>
  <c r="AD35" i="4"/>
  <c r="AD34" i="4"/>
  <c r="AC35" i="4"/>
  <c r="AC34" i="4"/>
  <c r="AB34" i="4"/>
  <c r="Z35" i="4"/>
  <c r="Z34" i="4"/>
  <c r="Y35" i="4"/>
  <c r="Y34" i="4"/>
  <c r="AD26" i="4"/>
  <c r="AD25" i="4"/>
  <c r="AD24" i="4"/>
  <c r="AD21" i="4"/>
  <c r="AD22" i="4"/>
  <c r="AD23" i="4"/>
  <c r="AD16" i="4"/>
  <c r="AC16" i="4"/>
  <c r="AB24" i="8" l="1"/>
  <c r="AE53" i="9" l="1"/>
  <c r="AD53" i="9"/>
  <c r="Y53" i="9"/>
  <c r="Z53" i="9"/>
  <c r="X14" i="9" l="1"/>
  <c r="AE13" i="9"/>
  <c r="AA14" i="9"/>
  <c r="Y14" i="9"/>
  <c r="W14" i="9"/>
  <c r="V14" i="9"/>
  <c r="U14" i="9"/>
  <c r="T14" i="9"/>
  <c r="N14" i="9"/>
  <c r="M14" i="9"/>
  <c r="L14" i="9"/>
  <c r="K14" i="9"/>
  <c r="S14" i="9"/>
  <c r="R14" i="9"/>
  <c r="Q14" i="9"/>
  <c r="P14" i="9"/>
  <c r="J14" i="9"/>
  <c r="I14" i="9"/>
  <c r="H14" i="9"/>
  <c r="G14" i="9"/>
  <c r="O14" i="9"/>
  <c r="AE20" i="14" l="1"/>
  <c r="K43" i="5" l="1"/>
  <c r="AD20" i="9"/>
  <c r="AD21" i="9" l="1"/>
  <c r="J42" i="5" s="1"/>
  <c r="J35" i="5"/>
  <c r="F34" i="5"/>
  <c r="G34" i="5"/>
  <c r="H34" i="5"/>
  <c r="I34" i="5"/>
  <c r="J34" i="5"/>
  <c r="K34" i="5"/>
  <c r="E34" i="5"/>
  <c r="F25" i="5"/>
  <c r="G25" i="5"/>
  <c r="H25" i="5"/>
  <c r="I25" i="5"/>
  <c r="J25" i="5"/>
  <c r="K25" i="5"/>
  <c r="E25" i="5"/>
  <c r="E17" i="5"/>
  <c r="AE52" i="9" l="1"/>
  <c r="AD52" i="9"/>
  <c r="AC52" i="9"/>
  <c r="AB52" i="9"/>
  <c r="AA52" i="9"/>
  <c r="Z52" i="9"/>
  <c r="Y52" i="9"/>
  <c r="AE51" i="9"/>
  <c r="AD51" i="9"/>
  <c r="AC51" i="9"/>
  <c r="AB51" i="9"/>
  <c r="AA51" i="9"/>
  <c r="Z51" i="9"/>
  <c r="Y51" i="9"/>
  <c r="AE50" i="9"/>
  <c r="AD50" i="9"/>
  <c r="AC50" i="9"/>
  <c r="AB50" i="9"/>
  <c r="AA50" i="9"/>
  <c r="Z50" i="9"/>
  <c r="Y50" i="9"/>
  <c r="AE49" i="9"/>
  <c r="AD49" i="9"/>
  <c r="AC49" i="9"/>
  <c r="AB49" i="9"/>
  <c r="AA49" i="9"/>
  <c r="Z49" i="9"/>
  <c r="Y49" i="9"/>
  <c r="AE48" i="9"/>
  <c r="AD48" i="9"/>
  <c r="AC48" i="9"/>
  <c r="AB48" i="9"/>
  <c r="AA48" i="9"/>
  <c r="Z48" i="9"/>
  <c r="Y48" i="9"/>
  <c r="AE44" i="9"/>
  <c r="AD44" i="9"/>
  <c r="AC44" i="9"/>
  <c r="AB44" i="9"/>
  <c r="AA44" i="9"/>
  <c r="Z44" i="9"/>
  <c r="Y44" i="9"/>
  <c r="AE20" i="9" l="1"/>
  <c r="AC20" i="9"/>
  <c r="AB20" i="9"/>
  <c r="AA20" i="9"/>
  <c r="Z20" i="9"/>
  <c r="Y20" i="9"/>
  <c r="Y21" i="9"/>
  <c r="E42" i="5" s="1"/>
  <c r="F17" i="5"/>
  <c r="G17" i="5"/>
  <c r="H17" i="5"/>
  <c r="I17" i="5"/>
  <c r="J17" i="5"/>
  <c r="K17" i="5"/>
  <c r="AD20" i="14"/>
  <c r="AC20" i="14"/>
  <c r="AB20" i="14"/>
  <c r="AA20" i="14"/>
  <c r="Z20" i="14"/>
  <c r="Y20" i="14"/>
  <c r="H18" i="14"/>
  <c r="I18" i="14"/>
  <c r="J18" i="14"/>
  <c r="K18" i="14"/>
  <c r="L18" i="14"/>
  <c r="M18" i="14"/>
  <c r="N18" i="14"/>
  <c r="O18" i="14"/>
  <c r="P18" i="14"/>
  <c r="Q18" i="14"/>
  <c r="R18" i="14"/>
  <c r="S18" i="14"/>
  <c r="T18" i="14"/>
  <c r="U18" i="14"/>
  <c r="V18" i="14"/>
  <c r="W18" i="14"/>
  <c r="G18" i="14"/>
  <c r="O49" i="11"/>
  <c r="K49" i="11"/>
  <c r="J49" i="11"/>
  <c r="H49" i="11"/>
  <c r="G49" i="11"/>
  <c r="AE48" i="11"/>
  <c r="K129" i="5" s="1"/>
  <c r="AD48" i="11"/>
  <c r="J129" i="5" s="1"/>
  <c r="AC48" i="11"/>
  <c r="I129" i="5" s="1"/>
  <c r="AB48" i="11"/>
  <c r="H129" i="5" s="1"/>
  <c r="AA48" i="11"/>
  <c r="G129" i="5" s="1"/>
  <c r="Z48" i="11"/>
  <c r="F129" i="5" s="1"/>
  <c r="Y48" i="11"/>
  <c r="E129" i="5" s="1"/>
  <c r="AE46" i="11"/>
  <c r="K127" i="5" s="1"/>
  <c r="AD46" i="11"/>
  <c r="J127" i="5" s="1"/>
  <c r="AC46" i="11"/>
  <c r="I127" i="5" s="1"/>
  <c r="AB46" i="11"/>
  <c r="H127" i="5" s="1"/>
  <c r="AA46" i="11"/>
  <c r="G127" i="5" s="1"/>
  <c r="Z46" i="11"/>
  <c r="F127" i="5" s="1"/>
  <c r="Y46" i="11"/>
  <c r="E127" i="5" s="1"/>
  <c r="K126" i="5"/>
  <c r="AD45" i="11"/>
  <c r="J126" i="5" s="1"/>
  <c r="AC45" i="11"/>
  <c r="I126" i="5" s="1"/>
  <c r="AB45" i="11"/>
  <c r="H126" i="5" s="1"/>
  <c r="AA45" i="11"/>
  <c r="G126" i="5" s="1"/>
  <c r="Z45" i="11"/>
  <c r="F126" i="5" s="1"/>
  <c r="Y45" i="11"/>
  <c r="E126" i="5" s="1"/>
  <c r="K125" i="5"/>
  <c r="AD44" i="11"/>
  <c r="J125" i="5" s="1"/>
  <c r="AC44" i="11"/>
  <c r="I125" i="5" s="1"/>
  <c r="AB44" i="11"/>
  <c r="H125" i="5" s="1"/>
  <c r="AA44" i="11"/>
  <c r="G125" i="5" s="1"/>
  <c r="Z44" i="11"/>
  <c r="F125" i="5" s="1"/>
  <c r="Y44" i="11"/>
  <c r="E125" i="5" s="1"/>
  <c r="X31" i="11"/>
  <c r="O31" i="11"/>
  <c r="X18" i="11"/>
  <c r="T18" i="11"/>
  <c r="S18" i="11"/>
  <c r="R18" i="11"/>
  <c r="Q18" i="11"/>
  <c r="P18" i="11"/>
  <c r="O18" i="11"/>
  <c r="G18" i="11"/>
  <c r="H18" i="11"/>
  <c r="I18" i="11"/>
  <c r="J18" i="11"/>
  <c r="K18" i="11"/>
  <c r="C26" i="4"/>
  <c r="X17" i="9"/>
  <c r="S17" i="9"/>
  <c r="R17" i="9"/>
  <c r="O17" i="9"/>
  <c r="J17" i="9"/>
  <c r="I17" i="9"/>
  <c r="AE16" i="9"/>
  <c r="AD16" i="9"/>
  <c r="J37" i="5" s="1"/>
  <c r="AC16" i="9"/>
  <c r="AB16" i="9"/>
  <c r="Z16" i="9"/>
  <c r="F37" i="5" s="1"/>
  <c r="Z24" i="8"/>
  <c r="X24" i="8"/>
  <c r="S24" i="8"/>
  <c r="R24" i="8"/>
  <c r="Q24" i="8"/>
  <c r="P24" i="8"/>
  <c r="O24" i="8"/>
  <c r="J24" i="8"/>
  <c r="I24" i="8"/>
  <c r="K36" i="5"/>
  <c r="J36" i="5"/>
  <c r="I36" i="5"/>
  <c r="H36" i="5"/>
  <c r="G36" i="5"/>
  <c r="F36" i="5"/>
  <c r="Y23" i="8"/>
  <c r="E36" i="5" s="1"/>
  <c r="Y32" i="4"/>
  <c r="X27" i="4"/>
  <c r="O27" i="4"/>
  <c r="J27" i="4"/>
  <c r="AE26" i="4"/>
  <c r="K35" i="5" s="1"/>
  <c r="AC26" i="4"/>
  <c r="I35" i="5" s="1"/>
  <c r="AB26" i="4"/>
  <c r="H35" i="5" s="1"/>
  <c r="AA26" i="4"/>
  <c r="G35" i="5" s="1"/>
  <c r="Z26" i="4"/>
  <c r="F35" i="5" s="1"/>
  <c r="Y26" i="4"/>
  <c r="E35" i="5" s="1"/>
  <c r="AA24" i="8" l="1"/>
  <c r="AE24" i="8"/>
  <c r="Y24" i="8"/>
  <c r="AB17" i="9"/>
  <c r="H37" i="5"/>
  <c r="Y17" i="9"/>
  <c r="E37" i="5"/>
  <c r="AC17" i="9"/>
  <c r="I37" i="5"/>
  <c r="AC24" i="8"/>
  <c r="AA17" i="9"/>
  <c r="G37" i="5"/>
  <c r="AE17" i="9"/>
  <c r="K37" i="5"/>
  <c r="G132" i="5"/>
  <c r="AD24" i="8"/>
  <c r="AD17" i="9"/>
  <c r="Z17" i="9"/>
  <c r="AE49" i="11"/>
  <c r="G19" i="4" l="1"/>
  <c r="H19" i="4" l="1"/>
  <c r="I19" i="4"/>
  <c r="J19" i="4"/>
  <c r="K19" i="4"/>
  <c r="L19" i="4"/>
  <c r="M19" i="4"/>
  <c r="N19" i="4"/>
  <c r="O19" i="4"/>
  <c r="Q19" i="4"/>
  <c r="R19" i="4"/>
  <c r="T19" i="4"/>
  <c r="U19" i="4"/>
  <c r="V19" i="4"/>
  <c r="W19" i="4"/>
  <c r="X19" i="4"/>
  <c r="F100" i="5"/>
  <c r="G100" i="5"/>
  <c r="H100" i="5"/>
  <c r="I100" i="5"/>
  <c r="J100" i="5"/>
  <c r="E100" i="5"/>
  <c r="J31" i="5"/>
  <c r="J32" i="5"/>
  <c r="J33" i="5"/>
  <c r="E43" i="5" l="1"/>
  <c r="F43" i="5"/>
  <c r="G43" i="5"/>
  <c r="Y17" i="11"/>
  <c r="Z17" i="11"/>
  <c r="F47" i="5" s="1"/>
  <c r="AA17" i="11"/>
  <c r="G47" i="5" s="1"/>
  <c r="Y19" i="9"/>
  <c r="Z19" i="9"/>
  <c r="AA19" i="9"/>
  <c r="Z21" i="9"/>
  <c r="F42" i="5" s="1"/>
  <c r="AA21" i="9"/>
  <c r="G42" i="5" s="1"/>
  <c r="I24" i="5"/>
  <c r="H24" i="5"/>
  <c r="G24" i="5"/>
  <c r="E24" i="5"/>
  <c r="AC11" i="9"/>
  <c r="AC14" i="9" s="1"/>
  <c r="AB11" i="9"/>
  <c r="AD38" i="10"/>
  <c r="J124" i="5" s="1"/>
  <c r="AC38" i="10"/>
  <c r="I124" i="5" s="1"/>
  <c r="AB38" i="10"/>
  <c r="H124" i="5" s="1"/>
  <c r="AA38" i="10"/>
  <c r="G124" i="5" s="1"/>
  <c r="Z38" i="10"/>
  <c r="F124" i="5" s="1"/>
  <c r="Y38" i="10"/>
  <c r="E124" i="5" s="1"/>
  <c r="AD37" i="10"/>
  <c r="J123" i="5" s="1"/>
  <c r="AC37" i="10"/>
  <c r="I123" i="5" s="1"/>
  <c r="AB37" i="10"/>
  <c r="H123" i="5" s="1"/>
  <c r="AA37" i="10"/>
  <c r="G123" i="5" s="1"/>
  <c r="Z37" i="10"/>
  <c r="F123" i="5" s="1"/>
  <c r="Y37" i="10"/>
  <c r="E123" i="5" s="1"/>
  <c r="AD36" i="10"/>
  <c r="J122" i="5" s="1"/>
  <c r="AC36" i="10"/>
  <c r="I122" i="5" s="1"/>
  <c r="AB36" i="10"/>
  <c r="H122" i="5" s="1"/>
  <c r="AA36" i="10"/>
  <c r="G122" i="5" s="1"/>
  <c r="Z36" i="10"/>
  <c r="F122" i="5" s="1"/>
  <c r="Y36" i="10"/>
  <c r="E122" i="5" s="1"/>
  <c r="Y11" i="10"/>
  <c r="AE27" i="11"/>
  <c r="K63" i="5" s="1"/>
  <c r="AD27" i="11"/>
  <c r="J63" i="5" s="1"/>
  <c r="AC27" i="11"/>
  <c r="I63" i="5" s="1"/>
  <c r="AB27" i="11"/>
  <c r="H63" i="5" s="1"/>
  <c r="AA27" i="11"/>
  <c r="G63" i="5" s="1"/>
  <c r="Z27" i="11"/>
  <c r="F63" i="5" s="1"/>
  <c r="Y27" i="11"/>
  <c r="E63" i="5" s="1"/>
  <c r="AE26" i="11"/>
  <c r="K62" i="5" s="1"/>
  <c r="AD26" i="11"/>
  <c r="J62" i="5" s="1"/>
  <c r="AC26" i="11"/>
  <c r="I62" i="5" s="1"/>
  <c r="AB26" i="11"/>
  <c r="H62" i="5" s="1"/>
  <c r="AA26" i="11"/>
  <c r="G62" i="5" s="1"/>
  <c r="Z26" i="11"/>
  <c r="F62" i="5" s="1"/>
  <c r="Y26" i="11"/>
  <c r="E62" i="5" s="1"/>
  <c r="AE25" i="11"/>
  <c r="K61" i="5" s="1"/>
  <c r="AD25" i="11"/>
  <c r="J61" i="5" s="1"/>
  <c r="AC25" i="11"/>
  <c r="I61" i="5" s="1"/>
  <c r="AB25" i="11"/>
  <c r="H61" i="5" s="1"/>
  <c r="AA25" i="11"/>
  <c r="G61" i="5" s="1"/>
  <c r="Z25" i="11"/>
  <c r="F61" i="5" s="1"/>
  <c r="Y25" i="11"/>
  <c r="E61" i="5" s="1"/>
  <c r="E47" i="5" l="1"/>
  <c r="Y18" i="11"/>
  <c r="E40" i="5"/>
  <c r="AB14" i="9"/>
  <c r="K24" i="5"/>
  <c r="AE14" i="9"/>
  <c r="F24" i="5"/>
  <c r="Z14" i="9"/>
  <c r="J24" i="5"/>
  <c r="AD14" i="9"/>
  <c r="J23" i="5"/>
  <c r="F23" i="5"/>
  <c r="G23" i="5"/>
  <c r="H23" i="5"/>
  <c r="K23" i="5"/>
  <c r="E23" i="5"/>
  <c r="AA18" i="11"/>
  <c r="Z18" i="11"/>
  <c r="Y49" i="11"/>
  <c r="Z49" i="11"/>
  <c r="AD49" i="11"/>
  <c r="AA49" i="11"/>
  <c r="X13" i="4" l="1"/>
  <c r="O19" i="10"/>
  <c r="X14" i="8"/>
  <c r="AE12" i="10" l="1"/>
  <c r="K41" i="5" s="1"/>
  <c r="AD64" i="8" l="1"/>
  <c r="Y64" i="8"/>
  <c r="Z64" i="8"/>
  <c r="AA64" i="8"/>
  <c r="AB64" i="8"/>
  <c r="AC64" i="8"/>
  <c r="AE64" i="8"/>
  <c r="Y21" i="10" l="1"/>
  <c r="E55" i="5" s="1"/>
  <c r="W22" i="14" l="1"/>
  <c r="V22" i="14"/>
  <c r="U22" i="14"/>
  <c r="T22" i="14"/>
  <c r="Q22" i="14"/>
  <c r="P22" i="14"/>
  <c r="N22" i="14"/>
  <c r="M22" i="14"/>
  <c r="L22" i="14"/>
  <c r="K22" i="14"/>
  <c r="H22" i="14"/>
  <c r="G22" i="14"/>
  <c r="AC22" i="14"/>
  <c r="AB22" i="14"/>
  <c r="Z22" i="14"/>
  <c r="F11" i="15"/>
  <c r="F10" i="15"/>
  <c r="C34" i="4"/>
  <c r="C32" i="4"/>
  <c r="C38" i="11"/>
  <c r="C27" i="10"/>
  <c r="C26" i="10"/>
  <c r="C29" i="9"/>
  <c r="C31" i="8"/>
  <c r="C29" i="4"/>
  <c r="C17" i="14"/>
  <c r="C16" i="14"/>
  <c r="C15" i="14"/>
  <c r="C14" i="14"/>
  <c r="C13" i="14"/>
  <c r="C12" i="14"/>
  <c r="C11" i="14"/>
  <c r="C10" i="14"/>
  <c r="C34" i="11"/>
  <c r="C33" i="11"/>
  <c r="C28" i="8"/>
  <c r="C27" i="8"/>
  <c r="C26" i="8"/>
  <c r="C23" i="10"/>
  <c r="C29" i="11"/>
  <c r="C30" i="11"/>
  <c r="C28" i="11"/>
  <c r="C27" i="11"/>
  <c r="C26" i="11"/>
  <c r="C25" i="11"/>
  <c r="C24" i="11"/>
  <c r="C23" i="11"/>
  <c r="C22" i="11"/>
  <c r="C20" i="11"/>
  <c r="C21" i="10"/>
  <c r="C18" i="10"/>
  <c r="C17" i="10"/>
  <c r="C16" i="10"/>
  <c r="C22" i="9"/>
  <c r="C17" i="11"/>
  <c r="C15" i="10"/>
  <c r="C14" i="10"/>
  <c r="C13" i="10"/>
  <c r="C16" i="11"/>
  <c r="C19" i="9"/>
  <c r="C25" i="4"/>
  <c r="C23" i="4"/>
  <c r="C22" i="4"/>
  <c r="C21" i="4"/>
  <c r="C12" i="9"/>
  <c r="C11" i="9"/>
  <c r="C18" i="8"/>
  <c r="C18" i="4"/>
  <c r="C13" i="8"/>
  <c r="C12" i="8"/>
  <c r="C16" i="4"/>
  <c r="C11" i="8"/>
  <c r="C12" i="4"/>
  <c r="C23" i="9" l="1"/>
  <c r="C37" i="11"/>
  <c r="C33" i="4"/>
  <c r="C11" i="10"/>
  <c r="C26" i="9"/>
  <c r="C12" i="10"/>
  <c r="C22" i="10"/>
  <c r="C30" i="10"/>
  <c r="C41" i="11"/>
  <c r="Q39" i="9" l="1"/>
  <c r="R39" i="9"/>
  <c r="S39" i="9"/>
  <c r="T39" i="9"/>
  <c r="U39" i="9"/>
  <c r="V39" i="9"/>
  <c r="W39" i="9"/>
  <c r="X39" i="9"/>
  <c r="H39" i="9"/>
  <c r="I39" i="9"/>
  <c r="J39" i="9"/>
  <c r="K39" i="9"/>
  <c r="L39" i="9"/>
  <c r="M39" i="9"/>
  <c r="N39" i="9"/>
  <c r="O39" i="9"/>
  <c r="AE17" i="14" l="1"/>
  <c r="K84" i="5" s="1"/>
  <c r="AD17" i="14"/>
  <c r="J84" i="5" s="1"/>
  <c r="AC17" i="14"/>
  <c r="I84" i="5" s="1"/>
  <c r="AB17" i="14"/>
  <c r="H84" i="5" s="1"/>
  <c r="AA17" i="14"/>
  <c r="G84" i="5" s="1"/>
  <c r="Z17" i="14"/>
  <c r="F84" i="5" s="1"/>
  <c r="Y17" i="14"/>
  <c r="E84" i="5" s="1"/>
  <c r="AE16" i="14"/>
  <c r="K83" i="5" s="1"/>
  <c r="AD16" i="14"/>
  <c r="J83" i="5" s="1"/>
  <c r="AC16" i="14"/>
  <c r="I83" i="5" s="1"/>
  <c r="AB16" i="14"/>
  <c r="H83" i="5" s="1"/>
  <c r="AA16" i="14"/>
  <c r="G83" i="5" s="1"/>
  <c r="Z16" i="14"/>
  <c r="F83" i="5" s="1"/>
  <c r="Y16" i="14"/>
  <c r="E83" i="5" s="1"/>
  <c r="AE15" i="14"/>
  <c r="K82" i="5" s="1"/>
  <c r="AD15" i="14"/>
  <c r="J82" i="5" s="1"/>
  <c r="AC15" i="14"/>
  <c r="I82" i="5" s="1"/>
  <c r="AB15" i="14"/>
  <c r="H82" i="5" s="1"/>
  <c r="AA15" i="14"/>
  <c r="G82" i="5" s="1"/>
  <c r="Z15" i="14"/>
  <c r="F82" i="5" s="1"/>
  <c r="Y15" i="14"/>
  <c r="E82" i="5" s="1"/>
  <c r="AE14" i="14"/>
  <c r="K81" i="5" s="1"/>
  <c r="AD14" i="14"/>
  <c r="J81" i="5" s="1"/>
  <c r="AC14" i="14"/>
  <c r="I81" i="5" s="1"/>
  <c r="AB14" i="14"/>
  <c r="H81" i="5" s="1"/>
  <c r="AA14" i="14"/>
  <c r="G81" i="5" s="1"/>
  <c r="Z14" i="14"/>
  <c r="F81" i="5" s="1"/>
  <c r="Y14" i="14"/>
  <c r="E81" i="5" s="1"/>
  <c r="AE13" i="14"/>
  <c r="K80" i="5" s="1"/>
  <c r="AD13" i="14"/>
  <c r="J80" i="5" s="1"/>
  <c r="AC13" i="14"/>
  <c r="I80" i="5" s="1"/>
  <c r="AB13" i="14"/>
  <c r="H80" i="5" s="1"/>
  <c r="AA13" i="14"/>
  <c r="G80" i="5" s="1"/>
  <c r="Z13" i="14"/>
  <c r="F80" i="5" s="1"/>
  <c r="Y13" i="14"/>
  <c r="E80" i="5" s="1"/>
  <c r="AE12" i="14"/>
  <c r="K79" i="5" s="1"/>
  <c r="AD12" i="14"/>
  <c r="J79" i="5" s="1"/>
  <c r="AC12" i="14"/>
  <c r="I79" i="5" s="1"/>
  <c r="AB12" i="14"/>
  <c r="AA12" i="14"/>
  <c r="G79" i="5" s="1"/>
  <c r="Z12" i="14"/>
  <c r="F79" i="5" s="1"/>
  <c r="Y12" i="14"/>
  <c r="AE11" i="14"/>
  <c r="K78" i="5" s="1"/>
  <c r="AD11" i="14"/>
  <c r="J78" i="5" s="1"/>
  <c r="AC11" i="14"/>
  <c r="AB11" i="14"/>
  <c r="H78" i="5" s="1"/>
  <c r="AA11" i="14"/>
  <c r="Z11" i="14"/>
  <c r="Y11" i="14"/>
  <c r="E78" i="5" s="1"/>
  <c r="AE10" i="14"/>
  <c r="AD10" i="14"/>
  <c r="AC10" i="14"/>
  <c r="AB10" i="14"/>
  <c r="AA10" i="14"/>
  <c r="Z10" i="14"/>
  <c r="Y10" i="14"/>
  <c r="F78" i="5" l="1"/>
  <c r="G78" i="5"/>
  <c r="I78" i="5"/>
  <c r="AC23" i="14"/>
  <c r="H79" i="5"/>
  <c r="E79" i="5"/>
  <c r="AC18" i="14"/>
  <c r="I77" i="5"/>
  <c r="AA18" i="14"/>
  <c r="G77" i="5"/>
  <c r="Y18" i="14"/>
  <c r="E77" i="5"/>
  <c r="Z18" i="14"/>
  <c r="F77" i="5"/>
  <c r="AD18" i="14"/>
  <c r="AD23" i="14" s="1"/>
  <c r="J77" i="5"/>
  <c r="J85" i="5" s="1"/>
  <c r="AE18" i="14"/>
  <c r="AE23" i="14" s="1"/>
  <c r="K77" i="5"/>
  <c r="K85" i="5" s="1"/>
  <c r="AB18" i="14"/>
  <c r="H77" i="5"/>
  <c r="H85" i="5" l="1"/>
  <c r="G85" i="5"/>
  <c r="I85" i="5"/>
  <c r="F85" i="5"/>
  <c r="E85" i="5"/>
  <c r="AE35" i="4"/>
  <c r="K100" i="5" s="1"/>
  <c r="AE44" i="10" l="1"/>
  <c r="AE45" i="10"/>
  <c r="AE46" i="10"/>
  <c r="AE47" i="10"/>
  <c r="AE48" i="10"/>
  <c r="AE49" i="10"/>
  <c r="AE50" i="10"/>
  <c r="AE51" i="10"/>
  <c r="AD44" i="10"/>
  <c r="AD45" i="10"/>
  <c r="AD46" i="10"/>
  <c r="AD47" i="10"/>
  <c r="AD48" i="10"/>
  <c r="AD49" i="10"/>
  <c r="AD50" i="10"/>
  <c r="AD51" i="10"/>
  <c r="AC44" i="10"/>
  <c r="AC45" i="10"/>
  <c r="AC46" i="10"/>
  <c r="AC47" i="10"/>
  <c r="AC48" i="10"/>
  <c r="AC49" i="10"/>
  <c r="AC50" i="10"/>
  <c r="AB44" i="10"/>
  <c r="AB45" i="10"/>
  <c r="AB46" i="10"/>
  <c r="AB47" i="10"/>
  <c r="AB48" i="10"/>
  <c r="AB49" i="10"/>
  <c r="AB50" i="10"/>
  <c r="AB51" i="10"/>
  <c r="AA44" i="10"/>
  <c r="AA45" i="10"/>
  <c r="AA46" i="10"/>
  <c r="AA47" i="10"/>
  <c r="AA48" i="10"/>
  <c r="AA49" i="10"/>
  <c r="AA50" i="10"/>
  <c r="AA51" i="10"/>
  <c r="Z44" i="10"/>
  <c r="Z45" i="10"/>
  <c r="Z46" i="10"/>
  <c r="Z47" i="10"/>
  <c r="Z48" i="10"/>
  <c r="Z49" i="10"/>
  <c r="Z50" i="10"/>
  <c r="Z51" i="10"/>
  <c r="Y44" i="10"/>
  <c r="Y45" i="10"/>
  <c r="Y46" i="10"/>
  <c r="Y47" i="10"/>
  <c r="Y48" i="10"/>
  <c r="Y49" i="10"/>
  <c r="Y50" i="10"/>
  <c r="Y51" i="10"/>
  <c r="AC51" i="10" l="1"/>
  <c r="AE43" i="10"/>
  <c r="AD43" i="10"/>
  <c r="AC43" i="10"/>
  <c r="AB43" i="10"/>
  <c r="AA43" i="10"/>
  <c r="Z43" i="10"/>
  <c r="Y43" i="10"/>
  <c r="AE35" i="9"/>
  <c r="AE37" i="9"/>
  <c r="K117" i="5" s="1"/>
  <c r="AE38" i="9"/>
  <c r="K118" i="5" s="1"/>
  <c r="J117" i="5"/>
  <c r="AD38" i="9"/>
  <c r="J118" i="5" s="1"/>
  <c r="AC35" i="9"/>
  <c r="AC37" i="9"/>
  <c r="I117" i="5" s="1"/>
  <c r="AC38" i="9"/>
  <c r="AB35" i="9"/>
  <c r="AB37" i="9"/>
  <c r="H117" i="5" s="1"/>
  <c r="AB38" i="9"/>
  <c r="H118" i="5" s="1"/>
  <c r="AA35" i="9"/>
  <c r="AA37" i="9"/>
  <c r="G117" i="5" s="1"/>
  <c r="AA38" i="9"/>
  <c r="G118" i="5" s="1"/>
  <c r="Z35" i="9"/>
  <c r="Z37" i="9"/>
  <c r="Z38" i="9"/>
  <c r="F118" i="5" s="1"/>
  <c r="E113" i="5"/>
  <c r="Y35" i="9"/>
  <c r="E115" i="5" s="1"/>
  <c r="Y37" i="9"/>
  <c r="E117" i="5" s="1"/>
  <c r="Y38" i="9"/>
  <c r="E118" i="5" s="1"/>
  <c r="Y32" i="9"/>
  <c r="E112" i="5" s="1"/>
  <c r="AE61" i="8"/>
  <c r="AE62" i="8"/>
  <c r="AE63" i="8"/>
  <c r="AD61" i="8"/>
  <c r="AD62" i="8"/>
  <c r="AD63" i="8"/>
  <c r="AC61" i="8"/>
  <c r="AC62" i="8"/>
  <c r="AC63" i="8"/>
  <c r="AB61" i="8"/>
  <c r="AB62" i="8"/>
  <c r="AB63" i="8"/>
  <c r="AA61" i="8"/>
  <c r="AA62" i="8"/>
  <c r="AA63" i="8"/>
  <c r="Z61" i="8"/>
  <c r="Z62" i="8"/>
  <c r="Z63" i="8"/>
  <c r="Y61" i="8"/>
  <c r="Y62" i="8"/>
  <c r="Y63" i="8"/>
  <c r="AE60" i="8"/>
  <c r="AC60" i="8"/>
  <c r="AB60" i="8"/>
  <c r="AA60" i="8"/>
  <c r="Z60" i="8"/>
  <c r="Y60" i="8"/>
  <c r="AE58" i="8"/>
  <c r="AE57" i="8"/>
  <c r="AC57" i="8"/>
  <c r="AB57" i="8"/>
  <c r="AA57" i="8"/>
  <c r="Z57" i="8"/>
  <c r="Y57" i="8"/>
  <c r="AE40" i="8"/>
  <c r="K108" i="5" s="1"/>
  <c r="AD40" i="8"/>
  <c r="J108" i="5" s="1"/>
  <c r="AC40" i="8"/>
  <c r="I108" i="5" s="1"/>
  <c r="AB40" i="8"/>
  <c r="H108" i="5" s="1"/>
  <c r="AA40" i="8"/>
  <c r="G108" i="5" s="1"/>
  <c r="Z40" i="8"/>
  <c r="F108" i="5" s="1"/>
  <c r="Y40" i="8"/>
  <c r="E108" i="5" s="1"/>
  <c r="AE56" i="8"/>
  <c r="AD56" i="8"/>
  <c r="AC56" i="8"/>
  <c r="AB56" i="8"/>
  <c r="AA56" i="8"/>
  <c r="Z56" i="8"/>
  <c r="Y56" i="8"/>
  <c r="AE34" i="4" l="1"/>
  <c r="K99" i="5" s="1"/>
  <c r="J99" i="5"/>
  <c r="I99" i="5"/>
  <c r="H99" i="5"/>
  <c r="AA34" i="4"/>
  <c r="G99" i="5" s="1"/>
  <c r="F99" i="5"/>
  <c r="E99" i="5"/>
  <c r="AE33" i="4"/>
  <c r="K98" i="5" s="1"/>
  <c r="AD33" i="4"/>
  <c r="J98" i="5" s="1"/>
  <c r="AC33" i="4"/>
  <c r="I98" i="5" s="1"/>
  <c r="AB33" i="4"/>
  <c r="H98" i="5" s="1"/>
  <c r="AA33" i="4"/>
  <c r="G98" i="5" s="1"/>
  <c r="Z33" i="4"/>
  <c r="F98" i="5" s="1"/>
  <c r="Y33" i="4"/>
  <c r="E98" i="5" s="1"/>
  <c r="AE50" i="4"/>
  <c r="AE51" i="4"/>
  <c r="AE52" i="4"/>
  <c r="AD50" i="4"/>
  <c r="AD51" i="4"/>
  <c r="AD52" i="4"/>
  <c r="AC50" i="4"/>
  <c r="AC51" i="4"/>
  <c r="AC52" i="4"/>
  <c r="AB50" i="4"/>
  <c r="AB51" i="4"/>
  <c r="AB52" i="4"/>
  <c r="AA50" i="4"/>
  <c r="AA51" i="4"/>
  <c r="AA52" i="4"/>
  <c r="Z50" i="4"/>
  <c r="Z51" i="4"/>
  <c r="Z52" i="4"/>
  <c r="AE49" i="4"/>
  <c r="K105" i="5" s="1"/>
  <c r="AD49" i="4"/>
  <c r="J105" i="5" s="1"/>
  <c r="AC49" i="4"/>
  <c r="I105" i="5" s="1"/>
  <c r="AB49" i="4"/>
  <c r="H105" i="5" s="1"/>
  <c r="AA49" i="4"/>
  <c r="G105" i="5" s="1"/>
  <c r="Z49" i="4"/>
  <c r="Y50" i="4"/>
  <c r="Y51" i="4"/>
  <c r="Y52" i="4"/>
  <c r="Y49" i="4"/>
  <c r="H106" i="5"/>
  <c r="AD39" i="4"/>
  <c r="J106" i="5" s="1"/>
  <c r="AD38" i="4"/>
  <c r="AE39" i="4"/>
  <c r="K106" i="5" s="1"/>
  <c r="AE38" i="4"/>
  <c r="Y38" i="4"/>
  <c r="E105" i="5" s="1"/>
  <c r="AC11" i="4"/>
  <c r="I6" i="5" s="1"/>
  <c r="AB11" i="4"/>
  <c r="H6" i="5" s="1"/>
  <c r="AA11" i="4"/>
  <c r="G6" i="5" s="1"/>
  <c r="Z11" i="4"/>
  <c r="F6" i="5" s="1"/>
  <c r="Y11" i="4"/>
  <c r="J12" i="5"/>
  <c r="AD17" i="4"/>
  <c r="J15" i="5" s="1"/>
  <c r="AD18" i="4"/>
  <c r="J16" i="5" s="1"/>
  <c r="AD15" i="4"/>
  <c r="J11" i="5" s="1"/>
  <c r="AD12" i="4"/>
  <c r="J7" i="5" s="1"/>
  <c r="AD11" i="4"/>
  <c r="J6" i="5" s="1"/>
  <c r="AD29" i="4"/>
  <c r="J87" i="5" s="1"/>
  <c r="AD32" i="4"/>
  <c r="AC39" i="4"/>
  <c r="I106" i="5" s="1"/>
  <c r="G106" i="5"/>
  <c r="Z39" i="4"/>
  <c r="F106" i="5" s="1"/>
  <c r="Y39" i="4"/>
  <c r="E106" i="5" s="1"/>
  <c r="AC38" i="4"/>
  <c r="Z38" i="4"/>
  <c r="F105" i="5" s="1"/>
  <c r="AE32" i="4"/>
  <c r="K97" i="5" s="1"/>
  <c r="AC32" i="4"/>
  <c r="I97" i="5" s="1"/>
  <c r="AB32" i="4"/>
  <c r="H97" i="5" s="1"/>
  <c r="AA32" i="4"/>
  <c r="G97" i="5" s="1"/>
  <c r="Z32" i="4"/>
  <c r="F97" i="5" s="1"/>
  <c r="E97" i="5"/>
  <c r="E6" i="5" l="1"/>
  <c r="J8" i="5"/>
  <c r="AD36" i="4"/>
  <c r="J97" i="5"/>
  <c r="AD19" i="4"/>
  <c r="Y40" i="4"/>
  <c r="AC40" i="4"/>
  <c r="Z40" i="4"/>
  <c r="AE40" i="4"/>
  <c r="AD40" i="4"/>
  <c r="AA40" i="4"/>
  <c r="X42" i="11"/>
  <c r="W42" i="11"/>
  <c r="V42" i="11"/>
  <c r="U42" i="11"/>
  <c r="T42" i="11"/>
  <c r="S42" i="11"/>
  <c r="R42" i="11"/>
  <c r="Q42" i="11"/>
  <c r="P42" i="11"/>
  <c r="O42" i="11"/>
  <c r="N42" i="11"/>
  <c r="M42" i="11"/>
  <c r="L42" i="11"/>
  <c r="K42" i="11"/>
  <c r="J42" i="11"/>
  <c r="I42" i="11"/>
  <c r="H42" i="11"/>
  <c r="G42" i="11"/>
  <c r="AE41" i="11"/>
  <c r="AD41" i="11"/>
  <c r="AC41" i="11"/>
  <c r="AB41" i="11"/>
  <c r="AA41" i="11"/>
  <c r="Z41" i="11"/>
  <c r="Y41" i="11"/>
  <c r="R39" i="10"/>
  <c r="X31" i="10"/>
  <c r="W31" i="10"/>
  <c r="V31" i="10"/>
  <c r="U31" i="10"/>
  <c r="T31" i="10"/>
  <c r="S31" i="10"/>
  <c r="R31" i="10"/>
  <c r="Q31" i="10"/>
  <c r="P31" i="10"/>
  <c r="O31" i="10"/>
  <c r="N31" i="10"/>
  <c r="M31" i="10"/>
  <c r="L31" i="10"/>
  <c r="K31" i="10"/>
  <c r="J31" i="10"/>
  <c r="I31" i="10"/>
  <c r="H31" i="10"/>
  <c r="G31" i="10"/>
  <c r="AE30" i="10"/>
  <c r="AE31" i="10" s="1"/>
  <c r="AD30" i="10"/>
  <c r="AD31" i="10" s="1"/>
  <c r="AC30" i="10"/>
  <c r="AC31" i="10" s="1"/>
  <c r="AB30" i="10"/>
  <c r="AB31" i="10" s="1"/>
  <c r="AA30" i="10"/>
  <c r="AA31" i="10" s="1"/>
  <c r="Z30" i="10"/>
  <c r="Z31" i="10" s="1"/>
  <c r="Y30" i="10"/>
  <c r="Y31" i="10" s="1"/>
  <c r="AE36" i="8"/>
  <c r="K102" i="5" s="1"/>
  <c r="AD36" i="8"/>
  <c r="J102" i="5" s="1"/>
  <c r="AC36" i="8"/>
  <c r="I102" i="5" s="1"/>
  <c r="AB36" i="8"/>
  <c r="H102" i="5" s="1"/>
  <c r="AA36" i="8"/>
  <c r="G102" i="5" s="1"/>
  <c r="Z36" i="8"/>
  <c r="F102" i="5" s="1"/>
  <c r="Y36" i="8"/>
  <c r="E102" i="5" s="1"/>
  <c r="AB35" i="8"/>
  <c r="H101" i="5" s="1"/>
  <c r="AC35" i="8"/>
  <c r="I101" i="5" s="1"/>
  <c r="AE35" i="8"/>
  <c r="K101" i="5" s="1"/>
  <c r="AD35" i="8"/>
  <c r="J101" i="5" s="1"/>
  <c r="AA35" i="8"/>
  <c r="G101" i="5" s="1"/>
  <c r="Z35" i="8"/>
  <c r="F101" i="5" s="1"/>
  <c r="Y35" i="8"/>
  <c r="E101" i="5" s="1"/>
  <c r="X37" i="8"/>
  <c r="W37" i="8"/>
  <c r="V37" i="8"/>
  <c r="U37" i="8"/>
  <c r="T37" i="8"/>
  <c r="S37" i="8"/>
  <c r="R37" i="8"/>
  <c r="Q37" i="8"/>
  <c r="P37" i="8"/>
  <c r="O37" i="8"/>
  <c r="N37" i="8"/>
  <c r="M37" i="8"/>
  <c r="L37" i="8"/>
  <c r="K37" i="8"/>
  <c r="J37" i="8"/>
  <c r="I37" i="8"/>
  <c r="H37" i="8"/>
  <c r="G37" i="8"/>
  <c r="H29" i="8"/>
  <c r="I29" i="8"/>
  <c r="J29" i="8"/>
  <c r="K29" i="8"/>
  <c r="L29" i="8"/>
  <c r="M29" i="8"/>
  <c r="N29" i="8"/>
  <c r="O29" i="8"/>
  <c r="P29" i="8"/>
  <c r="Q29" i="8"/>
  <c r="R29" i="8"/>
  <c r="S29" i="8"/>
  <c r="T29" i="8"/>
  <c r="U29" i="8"/>
  <c r="V29" i="8"/>
  <c r="W29" i="8"/>
  <c r="X29" i="8"/>
  <c r="G29" i="8"/>
  <c r="AE27" i="8"/>
  <c r="K71" i="5" s="1"/>
  <c r="AD27" i="8"/>
  <c r="J71" i="5" s="1"/>
  <c r="AC27" i="8"/>
  <c r="I71" i="5" s="1"/>
  <c r="AB27" i="8"/>
  <c r="H71" i="5" s="1"/>
  <c r="AA27" i="8"/>
  <c r="G71" i="5" s="1"/>
  <c r="Z27" i="8"/>
  <c r="F71" i="5" s="1"/>
  <c r="Y27" i="8"/>
  <c r="E71" i="5" s="1"/>
  <c r="AE28" i="8"/>
  <c r="K72" i="5" s="1"/>
  <c r="AD28" i="8"/>
  <c r="J72" i="5" s="1"/>
  <c r="AC28" i="8"/>
  <c r="I72" i="5" s="1"/>
  <c r="AB28" i="8"/>
  <c r="H72" i="5" s="1"/>
  <c r="AA28" i="8"/>
  <c r="G72" i="5" s="1"/>
  <c r="Z28" i="8"/>
  <c r="F72" i="5" s="1"/>
  <c r="Y28" i="8"/>
  <c r="E72" i="5" s="1"/>
  <c r="AE26" i="8"/>
  <c r="K70" i="5" s="1"/>
  <c r="AD26" i="8"/>
  <c r="J70" i="5" s="1"/>
  <c r="AC26" i="8"/>
  <c r="I70" i="5" s="1"/>
  <c r="AB26" i="8"/>
  <c r="H70" i="5" s="1"/>
  <c r="AA26" i="8"/>
  <c r="G70" i="5" s="1"/>
  <c r="Z26" i="8"/>
  <c r="F70" i="5" s="1"/>
  <c r="Y26" i="8"/>
  <c r="E70" i="5" s="1"/>
  <c r="AE23" i="9"/>
  <c r="K51" i="5" s="1"/>
  <c r="AD23" i="9"/>
  <c r="J51" i="5" s="1"/>
  <c r="AC23" i="9"/>
  <c r="I51" i="5" s="1"/>
  <c r="AB23" i="9"/>
  <c r="H51" i="5" s="1"/>
  <c r="AA23" i="9"/>
  <c r="G51" i="5" s="1"/>
  <c r="Z23" i="9"/>
  <c r="F51" i="5" s="1"/>
  <c r="Y23" i="9"/>
  <c r="E51" i="5" s="1"/>
  <c r="AE22" i="9"/>
  <c r="K48" i="5" s="1"/>
  <c r="AD22" i="9"/>
  <c r="J48" i="5" s="1"/>
  <c r="AC22" i="9"/>
  <c r="I48" i="5" s="1"/>
  <c r="AB22" i="9"/>
  <c r="H48" i="5" s="1"/>
  <c r="AA22" i="9"/>
  <c r="G48" i="5" s="1"/>
  <c r="Z22" i="9"/>
  <c r="F48" i="5" s="1"/>
  <c r="Y22" i="9"/>
  <c r="E48" i="5" s="1"/>
  <c r="AB42" i="11" l="1"/>
  <c r="H103" i="5"/>
  <c r="Y42" i="11"/>
  <c r="E103" i="5"/>
  <c r="AC42" i="11"/>
  <c r="I103" i="5"/>
  <c r="Z42" i="11"/>
  <c r="F103" i="5"/>
  <c r="AD42" i="11"/>
  <c r="J103" i="5"/>
  <c r="AA42" i="11"/>
  <c r="G103" i="5"/>
  <c r="AE42" i="11"/>
  <c r="K103" i="5"/>
  <c r="Y29" i="8"/>
  <c r="AC29" i="8"/>
  <c r="Z29" i="8"/>
  <c r="AA29" i="8"/>
  <c r="AD29" i="8"/>
  <c r="Z37" i="8"/>
  <c r="AB37" i="8"/>
  <c r="AA37" i="8"/>
  <c r="Y37" i="8"/>
  <c r="AC37" i="8"/>
  <c r="AE29" i="8"/>
  <c r="AB29" i="8"/>
  <c r="AE37" i="8"/>
  <c r="AD37" i="8"/>
  <c r="AE36" i="4" l="1"/>
  <c r="AA36" i="4"/>
  <c r="Y36" i="4"/>
  <c r="AC33" i="11" l="1"/>
  <c r="I73" i="5" s="1"/>
  <c r="AB34" i="11"/>
  <c r="H74" i="5" s="1"/>
  <c r="AB33" i="11"/>
  <c r="H73" i="5" s="1"/>
  <c r="AA34" i="11"/>
  <c r="G74" i="5" s="1"/>
  <c r="AA33" i="11"/>
  <c r="G73" i="5" s="1"/>
  <c r="Z34" i="11"/>
  <c r="F74" i="5" s="1"/>
  <c r="Z33" i="11"/>
  <c r="F73" i="5" s="1"/>
  <c r="AC21" i="11"/>
  <c r="I57" i="5" s="1"/>
  <c r="AC22" i="11"/>
  <c r="I58" i="5" s="1"/>
  <c r="AC23" i="11"/>
  <c r="I59" i="5" s="1"/>
  <c r="AC24" i="11"/>
  <c r="I60" i="5" s="1"/>
  <c r="AC28" i="11"/>
  <c r="I64" i="5" s="1"/>
  <c r="AC29" i="11"/>
  <c r="I66" i="5" s="1"/>
  <c r="AC30" i="11"/>
  <c r="I65" i="5" s="1"/>
  <c r="AC20" i="11"/>
  <c r="AC17" i="11"/>
  <c r="I47" i="5" s="1"/>
  <c r="I43" i="5"/>
  <c r="AB21" i="11"/>
  <c r="H57" i="5" s="1"/>
  <c r="AB22" i="11"/>
  <c r="H58" i="5" s="1"/>
  <c r="AB23" i="11"/>
  <c r="H59" i="5" s="1"/>
  <c r="AB24" i="11"/>
  <c r="H60" i="5" s="1"/>
  <c r="AB28" i="11"/>
  <c r="H64" i="5" s="1"/>
  <c r="AB29" i="11"/>
  <c r="H66" i="5" s="1"/>
  <c r="AB30" i="11"/>
  <c r="H65" i="5" s="1"/>
  <c r="AB20" i="11"/>
  <c r="AB17" i="11"/>
  <c r="H47" i="5" s="1"/>
  <c r="H43" i="5"/>
  <c r="AA21" i="11"/>
  <c r="G57" i="5" s="1"/>
  <c r="AA22" i="11"/>
  <c r="G58" i="5" s="1"/>
  <c r="AA23" i="11"/>
  <c r="G59" i="5" s="1"/>
  <c r="AA24" i="11"/>
  <c r="G60" i="5" s="1"/>
  <c r="AA28" i="11"/>
  <c r="G64" i="5" s="1"/>
  <c r="AA29" i="11"/>
  <c r="G66" i="5" s="1"/>
  <c r="AA30" i="11"/>
  <c r="G65" i="5" s="1"/>
  <c r="AA20" i="11"/>
  <c r="Z21" i="11"/>
  <c r="F57" i="5" s="1"/>
  <c r="Z22" i="11"/>
  <c r="F58" i="5" s="1"/>
  <c r="Z23" i="11"/>
  <c r="F59" i="5" s="1"/>
  <c r="Z24" i="11"/>
  <c r="F60" i="5" s="1"/>
  <c r="Z28" i="11"/>
  <c r="F64" i="5" s="1"/>
  <c r="Z29" i="11"/>
  <c r="F66" i="5" s="1"/>
  <c r="Z30" i="11"/>
  <c r="F65" i="5" s="1"/>
  <c r="Z20" i="11"/>
  <c r="AC38" i="11"/>
  <c r="I94" i="5" s="1"/>
  <c r="AB38" i="11"/>
  <c r="H94" i="5" s="1"/>
  <c r="Z38" i="11"/>
  <c r="F94" i="5" s="1"/>
  <c r="AA38" i="11"/>
  <c r="G94" i="5" s="1"/>
  <c r="AC37" i="11"/>
  <c r="I93" i="5" s="1"/>
  <c r="AB37" i="11"/>
  <c r="H93" i="5" s="1"/>
  <c r="AA37" i="11"/>
  <c r="G93" i="5" s="1"/>
  <c r="Z37" i="11"/>
  <c r="F93" i="5" s="1"/>
  <c r="AC34" i="11"/>
  <c r="I74" i="5" s="1"/>
  <c r="Z26" i="9"/>
  <c r="Z27" i="9" s="1"/>
  <c r="Y26" i="9"/>
  <c r="AB21" i="9"/>
  <c r="H42" i="5" s="1"/>
  <c r="AA32" i="9"/>
  <c r="G112" i="5" s="1"/>
  <c r="Z32" i="9"/>
  <c r="F112" i="5" s="1"/>
  <c r="AD34" i="10"/>
  <c r="J120" i="5" s="1"/>
  <c r="AD35" i="10"/>
  <c r="J121" i="5" s="1"/>
  <c r="AD33" i="10"/>
  <c r="J119" i="5" s="1"/>
  <c r="AC33" i="10"/>
  <c r="I119" i="5" s="1"/>
  <c r="AA34" i="10"/>
  <c r="G120" i="5" s="1"/>
  <c r="AA35" i="10"/>
  <c r="G121" i="5" s="1"/>
  <c r="AA33" i="10"/>
  <c r="G119" i="5" s="1"/>
  <c r="Y34" i="10"/>
  <c r="E120" i="5" s="1"/>
  <c r="Y35" i="10"/>
  <c r="E121" i="5" s="1"/>
  <c r="Y33" i="10"/>
  <c r="E119" i="5" s="1"/>
  <c r="AA22" i="10"/>
  <c r="AA23" i="10"/>
  <c r="G67" i="5" s="1"/>
  <c r="AA21" i="10"/>
  <c r="G55" i="5" s="1"/>
  <c r="Z21" i="10"/>
  <c r="F55" i="5" s="1"/>
  <c r="Y23" i="10"/>
  <c r="E67" i="5" s="1"/>
  <c r="Y22" i="10"/>
  <c r="AB12" i="10"/>
  <c r="H41" i="5" s="1"/>
  <c r="AA12" i="10"/>
  <c r="G41" i="5" s="1"/>
  <c r="Z12" i="10"/>
  <c r="F41" i="5" s="1"/>
  <c r="AB11" i="10"/>
  <c r="AA11" i="10"/>
  <c r="G40" i="5" s="1"/>
  <c r="Z11" i="10"/>
  <c r="F40" i="5" s="1"/>
  <c r="AA13" i="10"/>
  <c r="G44" i="5" s="1"/>
  <c r="AA14" i="10"/>
  <c r="G45" i="5" s="1"/>
  <c r="AA15" i="10"/>
  <c r="G46" i="5" s="1"/>
  <c r="AA16" i="10"/>
  <c r="G49" i="5" s="1"/>
  <c r="AA17" i="10"/>
  <c r="G50" i="5" s="1"/>
  <c r="AA18" i="10"/>
  <c r="G52" i="5" s="1"/>
  <c r="AB15" i="10"/>
  <c r="H46" i="5" s="1"/>
  <c r="Z15" i="10"/>
  <c r="F46" i="5" s="1"/>
  <c r="AB14" i="10"/>
  <c r="H45" i="5" s="1"/>
  <c r="Z14" i="10"/>
  <c r="F45" i="5" s="1"/>
  <c r="Y14" i="10"/>
  <c r="E45" i="5" s="1"/>
  <c r="Y13" i="10"/>
  <c r="E44" i="5" s="1"/>
  <c r="AE34" i="10"/>
  <c r="K120" i="5" s="1"/>
  <c r="AE35" i="10"/>
  <c r="K121" i="5" s="1"/>
  <c r="AE36" i="10"/>
  <c r="K122" i="5" s="1"/>
  <c r="AE37" i="10"/>
  <c r="K123" i="5" s="1"/>
  <c r="AE38" i="10"/>
  <c r="K124" i="5" s="1"/>
  <c r="AC34" i="10"/>
  <c r="I120" i="5" s="1"/>
  <c r="AC35" i="10"/>
  <c r="I121" i="5" s="1"/>
  <c r="AB34" i="10"/>
  <c r="H120" i="5" s="1"/>
  <c r="AB35" i="10"/>
  <c r="H121" i="5" s="1"/>
  <c r="Z34" i="10"/>
  <c r="F120" i="5" s="1"/>
  <c r="Z35" i="10"/>
  <c r="F121" i="5" s="1"/>
  <c r="Y26" i="10"/>
  <c r="E91" i="5" s="1"/>
  <c r="AD21" i="10"/>
  <c r="J55" i="5" s="1"/>
  <c r="AD23" i="10"/>
  <c r="J67" i="5" s="1"/>
  <c r="AD12" i="10"/>
  <c r="J41" i="5" s="1"/>
  <c r="AD13" i="10"/>
  <c r="J44" i="5" s="1"/>
  <c r="AD14" i="10"/>
  <c r="J45" i="5" s="1"/>
  <c r="AD15" i="10"/>
  <c r="J46" i="5" s="1"/>
  <c r="AD16" i="10"/>
  <c r="J49" i="5" s="1"/>
  <c r="AD17" i="10"/>
  <c r="J50" i="5" s="1"/>
  <c r="AD18" i="10"/>
  <c r="J52" i="5" s="1"/>
  <c r="AD11" i="10"/>
  <c r="AC12" i="10"/>
  <c r="I41" i="5" s="1"/>
  <c r="AC13" i="10"/>
  <c r="I44" i="5" s="1"/>
  <c r="AC14" i="10"/>
  <c r="I45" i="5" s="1"/>
  <c r="AC15" i="10"/>
  <c r="I46" i="5" s="1"/>
  <c r="AC16" i="10"/>
  <c r="I49" i="5" s="1"/>
  <c r="AC17" i="10"/>
  <c r="I50" i="5" s="1"/>
  <c r="AC18" i="10"/>
  <c r="I52" i="5" s="1"/>
  <c r="AB13" i="10"/>
  <c r="H44" i="5" s="1"/>
  <c r="AB16" i="10"/>
  <c r="H49" i="5" s="1"/>
  <c r="AB17" i="10"/>
  <c r="H50" i="5" s="1"/>
  <c r="AB18" i="10"/>
  <c r="H52" i="5" s="1"/>
  <c r="Z13" i="10"/>
  <c r="F44" i="5" s="1"/>
  <c r="Z16" i="10"/>
  <c r="F49" i="5" s="1"/>
  <c r="Z17" i="10"/>
  <c r="F50" i="5" s="1"/>
  <c r="Y12" i="10"/>
  <c r="E41" i="5" s="1"/>
  <c r="Y15" i="10"/>
  <c r="E46" i="5" s="1"/>
  <c r="Y16" i="10"/>
  <c r="E49" i="5" s="1"/>
  <c r="Y17" i="10"/>
  <c r="E50" i="5" s="1"/>
  <c r="Y18" i="10"/>
  <c r="E52" i="5" s="1"/>
  <c r="AC11" i="10"/>
  <c r="Z33" i="10"/>
  <c r="F119" i="5" s="1"/>
  <c r="AA27" i="10"/>
  <c r="G92" i="5" s="1"/>
  <c r="AA26" i="10"/>
  <c r="G91" i="5" s="1"/>
  <c r="AC26" i="10"/>
  <c r="I91" i="5" s="1"/>
  <c r="AB27" i="10"/>
  <c r="H92" i="5" s="1"/>
  <c r="AB26" i="10"/>
  <c r="H91" i="5" s="1"/>
  <c r="AB22" i="10"/>
  <c r="AB23" i="10"/>
  <c r="H67" i="5" s="1"/>
  <c r="AB21" i="10"/>
  <c r="H55" i="5" s="1"/>
  <c r="Z22" i="10"/>
  <c r="Z23" i="10"/>
  <c r="F67" i="5" s="1"/>
  <c r="Z18" i="10"/>
  <c r="F52" i="5" s="1"/>
  <c r="E53" i="5" l="1"/>
  <c r="F53" i="5"/>
  <c r="G53" i="5"/>
  <c r="AB18" i="11"/>
  <c r="F56" i="5"/>
  <c r="F68" i="5" s="1"/>
  <c r="F75" i="5"/>
  <c r="H75" i="5"/>
  <c r="G75" i="5"/>
  <c r="I75" i="5"/>
  <c r="Y19" i="10"/>
  <c r="Z35" i="11"/>
  <c r="Z39" i="10"/>
  <c r="AB31" i="11"/>
  <c r="AC31" i="11"/>
  <c r="AA31" i="11"/>
  <c r="Y39" i="10"/>
  <c r="AA39" i="10"/>
  <c r="Z19" i="10"/>
  <c r="Y39" i="9"/>
  <c r="Z39" i="9"/>
  <c r="Z31" i="11"/>
  <c r="AD19" i="10"/>
  <c r="AE29" i="11"/>
  <c r="K66" i="5" s="1"/>
  <c r="AD29" i="11"/>
  <c r="J66" i="5" s="1"/>
  <c r="Y29" i="11"/>
  <c r="E66" i="5" s="1"/>
  <c r="AE43" i="8"/>
  <c r="K111" i="5" s="1"/>
  <c r="AD43" i="8"/>
  <c r="J111" i="5" s="1"/>
  <c r="AC43" i="8"/>
  <c r="I111" i="5" s="1"/>
  <c r="AB43" i="8"/>
  <c r="H111" i="5" s="1"/>
  <c r="AA43" i="8"/>
  <c r="G111" i="5" s="1"/>
  <c r="Z43" i="8"/>
  <c r="F111" i="5" s="1"/>
  <c r="AE39" i="8"/>
  <c r="K107" i="5" s="1"/>
  <c r="AD39" i="8"/>
  <c r="J107" i="5" s="1"/>
  <c r="AC39" i="8"/>
  <c r="I107" i="5" s="1"/>
  <c r="AB39" i="8"/>
  <c r="H107" i="5" s="1"/>
  <c r="AA39" i="8"/>
  <c r="G107" i="5" s="1"/>
  <c r="Z39" i="8"/>
  <c r="F107" i="5" s="1"/>
  <c r="Y39" i="8"/>
  <c r="E107" i="5" s="1"/>
  <c r="E132" i="5" s="1"/>
  <c r="G44" i="8"/>
  <c r="H44" i="8"/>
  <c r="I44" i="8"/>
  <c r="J44" i="8"/>
  <c r="K44" i="8"/>
  <c r="L44" i="8"/>
  <c r="M44" i="8"/>
  <c r="N44" i="8"/>
  <c r="O44" i="8"/>
  <c r="P44" i="8"/>
  <c r="Q44" i="8"/>
  <c r="R44" i="8"/>
  <c r="S44" i="8"/>
  <c r="T44" i="8"/>
  <c r="U44" i="8"/>
  <c r="V44" i="8"/>
  <c r="W44" i="8"/>
  <c r="X44" i="8"/>
  <c r="J43" i="5"/>
  <c r="AD17" i="11"/>
  <c r="J47" i="5" s="1"/>
  <c r="AC39" i="11"/>
  <c r="Z39" i="11"/>
  <c r="AC35" i="11"/>
  <c r="AA35" i="11"/>
  <c r="AC27" i="10"/>
  <c r="I92" i="5" s="1"/>
  <c r="Z27" i="10"/>
  <c r="F92" i="5" s="1"/>
  <c r="AC22" i="10"/>
  <c r="AC23" i="10"/>
  <c r="I67" i="5" s="1"/>
  <c r="AB33" i="10"/>
  <c r="H119" i="5" s="1"/>
  <c r="AB28" i="10"/>
  <c r="AA28" i="10"/>
  <c r="Z26" i="10"/>
  <c r="F91" i="5" s="1"/>
  <c r="AC21" i="10"/>
  <c r="I55" i="5" s="1"/>
  <c r="AC32" i="9"/>
  <c r="I112" i="5" s="1"/>
  <c r="AB32" i="9"/>
  <c r="H112" i="5" s="1"/>
  <c r="AC21" i="9"/>
  <c r="I42" i="5" s="1"/>
  <c r="AC29" i="9"/>
  <c r="AB29" i="9"/>
  <c r="AA29" i="9"/>
  <c r="Z29" i="9"/>
  <c r="AC26" i="9"/>
  <c r="AC27" i="9" s="1"/>
  <c r="AB26" i="9"/>
  <c r="AB27" i="9" s="1"/>
  <c r="AA26" i="9"/>
  <c r="AA27" i="9" s="1"/>
  <c r="AC19" i="9"/>
  <c r="I40" i="5" s="1"/>
  <c r="AB19" i="9"/>
  <c r="H40" i="5" s="1"/>
  <c r="AA24" i="9"/>
  <c r="Z24" i="9"/>
  <c r="AC32" i="8"/>
  <c r="I89" i="5" s="1"/>
  <c r="AB32" i="8"/>
  <c r="H89" i="5" s="1"/>
  <c r="AA32" i="8"/>
  <c r="G89" i="5" s="1"/>
  <c r="Z32" i="8"/>
  <c r="F89" i="5" s="1"/>
  <c r="AC17" i="8"/>
  <c r="I21" i="5" s="1"/>
  <c r="I22" i="5"/>
  <c r="AB17" i="8"/>
  <c r="H21" i="5" s="1"/>
  <c r="H22" i="5"/>
  <c r="AA17" i="8"/>
  <c r="G21" i="5" s="1"/>
  <c r="G22" i="5"/>
  <c r="Z17" i="8"/>
  <c r="F21" i="5" s="1"/>
  <c r="F22" i="5"/>
  <c r="AC31" i="8"/>
  <c r="AB31" i="8"/>
  <c r="AA31" i="8"/>
  <c r="Z31" i="8"/>
  <c r="AC16" i="8"/>
  <c r="I20" i="5" s="1"/>
  <c r="AB16" i="8"/>
  <c r="H20" i="5" s="1"/>
  <c r="AA16" i="8"/>
  <c r="G20" i="5" s="1"/>
  <c r="Z16" i="8"/>
  <c r="AC12" i="8"/>
  <c r="I13" i="5" s="1"/>
  <c r="AC13" i="8"/>
  <c r="I14" i="5" s="1"/>
  <c r="AB12" i="8"/>
  <c r="H13" i="5" s="1"/>
  <c r="AB13" i="8"/>
  <c r="H14" i="5" s="1"/>
  <c r="AA12" i="8"/>
  <c r="G13" i="5" s="1"/>
  <c r="AA13" i="8"/>
  <c r="G14" i="5" s="1"/>
  <c r="Z12" i="8"/>
  <c r="F13" i="5" s="1"/>
  <c r="Z13" i="8"/>
  <c r="F14" i="5" s="1"/>
  <c r="AC11" i="8"/>
  <c r="I10" i="5" s="1"/>
  <c r="AB11" i="8"/>
  <c r="H10" i="5" s="1"/>
  <c r="AA11" i="8"/>
  <c r="G10" i="5" s="1"/>
  <c r="Z11" i="8"/>
  <c r="F10" i="5" s="1"/>
  <c r="Z23" i="4"/>
  <c r="F31" i="5" s="1"/>
  <c r="Z24" i="4"/>
  <c r="F32" i="5" s="1"/>
  <c r="Z25" i="4"/>
  <c r="Z16" i="4"/>
  <c r="F12" i="5" s="1"/>
  <c r="Z17" i="4"/>
  <c r="F15" i="5" s="1"/>
  <c r="Z18" i="4"/>
  <c r="F16" i="5" s="1"/>
  <c r="Y16" i="4"/>
  <c r="E12" i="5" s="1"/>
  <c r="Y17" i="4"/>
  <c r="E15" i="5" s="1"/>
  <c r="Y18" i="4"/>
  <c r="E16" i="5" s="1"/>
  <c r="Z22" i="4"/>
  <c r="F30" i="5" s="1"/>
  <c r="Y22" i="4"/>
  <c r="E30" i="5" s="1"/>
  <c r="Y23" i="4"/>
  <c r="E31" i="5" s="1"/>
  <c r="Y24" i="4"/>
  <c r="E32" i="5" s="1"/>
  <c r="Y25" i="4"/>
  <c r="J30" i="5"/>
  <c r="AB36" i="4"/>
  <c r="AB29" i="4"/>
  <c r="H87" i="5" s="1"/>
  <c r="AB21" i="4"/>
  <c r="H29" i="5" s="1"/>
  <c r="AB15" i="4"/>
  <c r="H11" i="5" s="1"/>
  <c r="AA29" i="4"/>
  <c r="G87" i="5" s="1"/>
  <c r="AA21" i="4"/>
  <c r="AA15" i="4"/>
  <c r="G11" i="5" s="1"/>
  <c r="Z36" i="4"/>
  <c r="Z29" i="4"/>
  <c r="F87" i="5" s="1"/>
  <c r="Z21" i="4"/>
  <c r="F29" i="5" s="1"/>
  <c r="Z15" i="4"/>
  <c r="F11" i="5" s="1"/>
  <c r="AB12" i="4"/>
  <c r="H7" i="5" s="1"/>
  <c r="AA12" i="4"/>
  <c r="G7" i="5" s="1"/>
  <c r="Z12" i="4"/>
  <c r="F7" i="5" s="1"/>
  <c r="Y29" i="4"/>
  <c r="E87" i="5" s="1"/>
  <c r="Y21" i="4"/>
  <c r="E29" i="5" s="1"/>
  <c r="Y15" i="4"/>
  <c r="E11" i="5" s="1"/>
  <c r="Y12" i="4"/>
  <c r="AD32" i="8"/>
  <c r="J89" i="5" s="1"/>
  <c r="AD31" i="8"/>
  <c r="J88" i="5" s="1"/>
  <c r="Y32" i="8"/>
  <c r="E89" i="5" s="1"/>
  <c r="AE32" i="8"/>
  <c r="K89" i="5" s="1"/>
  <c r="AE31" i="8"/>
  <c r="K88" i="5" s="1"/>
  <c r="Y31" i="8"/>
  <c r="E88" i="5" s="1"/>
  <c r="AE17" i="8"/>
  <c r="K21" i="5" s="1"/>
  <c r="AD17" i="8"/>
  <c r="J21" i="5" s="1"/>
  <c r="J22" i="5"/>
  <c r="Y17" i="8"/>
  <c r="E21" i="5" s="1"/>
  <c r="E22" i="5"/>
  <c r="AE16" i="8"/>
  <c r="K20" i="5" s="1"/>
  <c r="AD16" i="8"/>
  <c r="J20" i="5" s="1"/>
  <c r="Y16" i="8"/>
  <c r="AE12" i="8"/>
  <c r="K13" i="5" s="1"/>
  <c r="AE13" i="8"/>
  <c r="K14" i="5" s="1"/>
  <c r="AD12" i="8"/>
  <c r="J13" i="5" s="1"/>
  <c r="AD13" i="8"/>
  <c r="J14" i="5" s="1"/>
  <c r="Y12" i="8"/>
  <c r="E13" i="5" s="1"/>
  <c r="Y13" i="8"/>
  <c r="E14" i="5" s="1"/>
  <c r="AE11" i="8"/>
  <c r="K10" i="5" s="1"/>
  <c r="AD11" i="8"/>
  <c r="J10" i="5" s="1"/>
  <c r="Y11" i="8"/>
  <c r="E10" i="5" s="1"/>
  <c r="G39" i="9"/>
  <c r="P39" i="9"/>
  <c r="AE32" i="9"/>
  <c r="K112" i="5" s="1"/>
  <c r="AD32" i="9"/>
  <c r="J112" i="5" s="1"/>
  <c r="AE29" i="9"/>
  <c r="AD29" i="9"/>
  <c r="Y29" i="9"/>
  <c r="AE26" i="9"/>
  <c r="AE27" i="9" s="1"/>
  <c r="AD26" i="9"/>
  <c r="AD27" i="9" s="1"/>
  <c r="Y27" i="9"/>
  <c r="AE21" i="9"/>
  <c r="K42" i="5" s="1"/>
  <c r="AE19" i="9"/>
  <c r="AD19" i="9"/>
  <c r="J40" i="5" s="1"/>
  <c r="AE38" i="11"/>
  <c r="K94" i="5" s="1"/>
  <c r="AE37" i="11"/>
  <c r="K93" i="5" s="1"/>
  <c r="AE34" i="11"/>
  <c r="K74" i="5" s="1"/>
  <c r="AE33" i="11"/>
  <c r="K73" i="5" s="1"/>
  <c r="AE21" i="11"/>
  <c r="K57" i="5" s="1"/>
  <c r="AE22" i="11"/>
  <c r="K58" i="5" s="1"/>
  <c r="AE23" i="11"/>
  <c r="K59" i="5" s="1"/>
  <c r="AE24" i="11"/>
  <c r="K60" i="5" s="1"/>
  <c r="AE28" i="11"/>
  <c r="K64" i="5" s="1"/>
  <c r="AE30" i="11"/>
  <c r="K65" i="5" s="1"/>
  <c r="AE20" i="11"/>
  <c r="AD38" i="11"/>
  <c r="J94" i="5" s="1"/>
  <c r="AD37" i="11"/>
  <c r="J93" i="5" s="1"/>
  <c r="AD34" i="11"/>
  <c r="J74" i="5" s="1"/>
  <c r="AD33" i="11"/>
  <c r="J73" i="5" s="1"/>
  <c r="AD21" i="11"/>
  <c r="J57" i="5" s="1"/>
  <c r="AD22" i="11"/>
  <c r="J58" i="5" s="1"/>
  <c r="AD23" i="11"/>
  <c r="J59" i="5" s="1"/>
  <c r="AD24" i="11"/>
  <c r="J60" i="5" s="1"/>
  <c r="AD28" i="11"/>
  <c r="J64" i="5" s="1"/>
  <c r="AD30" i="11"/>
  <c r="J65" i="5" s="1"/>
  <c r="AD20" i="11"/>
  <c r="Y38" i="11"/>
  <c r="E94" i="5" s="1"/>
  <c r="Y37" i="11"/>
  <c r="E93" i="5" s="1"/>
  <c r="Y34" i="11"/>
  <c r="E74" i="5" s="1"/>
  <c r="Y33" i="11"/>
  <c r="E73" i="5" s="1"/>
  <c r="Y21" i="11"/>
  <c r="E57" i="5" s="1"/>
  <c r="Y22" i="11"/>
  <c r="E58" i="5" s="1"/>
  <c r="Y23" i="11"/>
  <c r="E59" i="5" s="1"/>
  <c r="Y24" i="11"/>
  <c r="E60" i="5" s="1"/>
  <c r="Y28" i="11"/>
  <c r="E64" i="5" s="1"/>
  <c r="Y30" i="11"/>
  <c r="E65" i="5" s="1"/>
  <c r="Y20" i="11"/>
  <c r="E56" i="5" s="1"/>
  <c r="AE33" i="10"/>
  <c r="K119" i="5" s="1"/>
  <c r="AE27" i="10"/>
  <c r="K92" i="5" s="1"/>
  <c r="AE26" i="10"/>
  <c r="K91" i="5" s="1"/>
  <c r="AD27" i="10"/>
  <c r="J92" i="5" s="1"/>
  <c r="AD26" i="10"/>
  <c r="J91" i="5" s="1"/>
  <c r="Y27" i="10"/>
  <c r="E92" i="5" s="1"/>
  <c r="AE22" i="10"/>
  <c r="AE23" i="10"/>
  <c r="K67" i="5" s="1"/>
  <c r="AE21" i="10"/>
  <c r="K55" i="5" s="1"/>
  <c r="AD22" i="10"/>
  <c r="AE13" i="10"/>
  <c r="K44" i="5" s="1"/>
  <c r="AE14" i="10"/>
  <c r="K45" i="5" s="1"/>
  <c r="AE15" i="10"/>
  <c r="K46" i="5" s="1"/>
  <c r="AE16" i="10"/>
  <c r="K49" i="5" s="1"/>
  <c r="AE17" i="10"/>
  <c r="K50" i="5" s="1"/>
  <c r="AE18" i="10"/>
  <c r="K52" i="5" s="1"/>
  <c r="AE11" i="10"/>
  <c r="G35" i="11"/>
  <c r="G39" i="11"/>
  <c r="N49" i="11"/>
  <c r="M49" i="11"/>
  <c r="L49" i="11"/>
  <c r="X39" i="11"/>
  <c r="W39" i="11"/>
  <c r="V39" i="11"/>
  <c r="U39" i="11"/>
  <c r="T39" i="11"/>
  <c r="S39" i="11"/>
  <c r="R39" i="11"/>
  <c r="Q39" i="11"/>
  <c r="P39" i="11"/>
  <c r="O39" i="11"/>
  <c r="N39" i="11"/>
  <c r="M39" i="11"/>
  <c r="L39" i="11"/>
  <c r="K39" i="11"/>
  <c r="J39" i="11"/>
  <c r="I39" i="11"/>
  <c r="H39" i="11"/>
  <c r="X35" i="11"/>
  <c r="W35" i="11"/>
  <c r="V35" i="11"/>
  <c r="U35" i="11"/>
  <c r="T35" i="11"/>
  <c r="S35" i="11"/>
  <c r="R35" i="11"/>
  <c r="Q35" i="11"/>
  <c r="P35" i="11"/>
  <c r="O35" i="11"/>
  <c r="O50" i="11" s="1"/>
  <c r="N35" i="11"/>
  <c r="M35" i="11"/>
  <c r="L35" i="11"/>
  <c r="K35" i="11"/>
  <c r="J35" i="11"/>
  <c r="I35" i="11"/>
  <c r="H35" i="11"/>
  <c r="W31" i="11"/>
  <c r="V31" i="11"/>
  <c r="U31" i="11"/>
  <c r="T31" i="11"/>
  <c r="S31" i="11"/>
  <c r="R31" i="11"/>
  <c r="Q31" i="11"/>
  <c r="P31" i="11"/>
  <c r="N31" i="11"/>
  <c r="M31" i="11"/>
  <c r="L31" i="11"/>
  <c r="K31" i="11"/>
  <c r="J31" i="11"/>
  <c r="I31" i="11"/>
  <c r="H31" i="11"/>
  <c r="W18" i="11"/>
  <c r="V18" i="11"/>
  <c r="U18" i="11"/>
  <c r="N18" i="11"/>
  <c r="M18" i="11"/>
  <c r="L18" i="11"/>
  <c r="X39" i="10"/>
  <c r="W39" i="10"/>
  <c r="V39" i="10"/>
  <c r="U39" i="10"/>
  <c r="T39" i="10"/>
  <c r="S39" i="10"/>
  <c r="Q39" i="10"/>
  <c r="P39" i="10"/>
  <c r="O39" i="10"/>
  <c r="N39" i="10"/>
  <c r="M39" i="10"/>
  <c r="L39" i="10"/>
  <c r="K39" i="10"/>
  <c r="J39" i="10"/>
  <c r="I39" i="10"/>
  <c r="H39" i="10"/>
  <c r="G39" i="10"/>
  <c r="X28" i="10"/>
  <c r="W28" i="10"/>
  <c r="V28" i="10"/>
  <c r="U28" i="10"/>
  <c r="T28" i="10"/>
  <c r="S28" i="10"/>
  <c r="R28" i="10"/>
  <c r="Q28" i="10"/>
  <c r="P28" i="10"/>
  <c r="O28" i="10"/>
  <c r="N28" i="10"/>
  <c r="M28" i="10"/>
  <c r="L28" i="10"/>
  <c r="K28" i="10"/>
  <c r="J28" i="10"/>
  <c r="I28" i="10"/>
  <c r="H28" i="10"/>
  <c r="G28" i="10"/>
  <c r="X24" i="10"/>
  <c r="W24" i="10"/>
  <c r="V24" i="10"/>
  <c r="U24" i="10"/>
  <c r="T24" i="10"/>
  <c r="S24" i="10"/>
  <c r="R24" i="10"/>
  <c r="Q24" i="10"/>
  <c r="P24" i="10"/>
  <c r="O24" i="10"/>
  <c r="N24" i="10"/>
  <c r="M24" i="10"/>
  <c r="L24" i="10"/>
  <c r="K24" i="10"/>
  <c r="J24" i="10"/>
  <c r="I24" i="10"/>
  <c r="H24" i="10"/>
  <c r="G24" i="10"/>
  <c r="X19" i="10"/>
  <c r="W19" i="10"/>
  <c r="V19" i="10"/>
  <c r="U19" i="10"/>
  <c r="T19" i="10"/>
  <c r="S19" i="10"/>
  <c r="R19" i="10"/>
  <c r="Q19" i="10"/>
  <c r="P19" i="10"/>
  <c r="N19" i="10"/>
  <c r="M19" i="10"/>
  <c r="L19" i="10"/>
  <c r="K19" i="10"/>
  <c r="J19" i="10"/>
  <c r="I19" i="10"/>
  <c r="H19" i="10"/>
  <c r="G19" i="10"/>
  <c r="X30" i="9"/>
  <c r="W30" i="9"/>
  <c r="V30" i="9"/>
  <c r="U30" i="9"/>
  <c r="T30" i="9"/>
  <c r="S30" i="9"/>
  <c r="R30" i="9"/>
  <c r="Q30" i="9"/>
  <c r="P30" i="9"/>
  <c r="O30" i="9"/>
  <c r="N30" i="9"/>
  <c r="M30" i="9"/>
  <c r="L30" i="9"/>
  <c r="K30" i="9"/>
  <c r="J30" i="9"/>
  <c r="I30" i="9"/>
  <c r="H30" i="9"/>
  <c r="G30" i="9"/>
  <c r="X27" i="9"/>
  <c r="W27" i="9"/>
  <c r="V27" i="9"/>
  <c r="U27" i="9"/>
  <c r="T27" i="9"/>
  <c r="S27" i="9"/>
  <c r="R27" i="9"/>
  <c r="Q27" i="9"/>
  <c r="P27" i="9"/>
  <c r="O27" i="9"/>
  <c r="N27" i="9"/>
  <c r="M27" i="9"/>
  <c r="L27" i="9"/>
  <c r="K27" i="9"/>
  <c r="J27" i="9"/>
  <c r="I27" i="9"/>
  <c r="H27" i="9"/>
  <c r="G27" i="9"/>
  <c r="X24" i="9"/>
  <c r="X40" i="9" s="1"/>
  <c r="W24" i="9"/>
  <c r="W40" i="9" s="1"/>
  <c r="V24" i="9"/>
  <c r="U24" i="9"/>
  <c r="T24" i="9"/>
  <c r="T40" i="9" s="1"/>
  <c r="S24" i="9"/>
  <c r="S40" i="9" s="1"/>
  <c r="R24" i="9"/>
  <c r="Q24" i="9"/>
  <c r="P24" i="9"/>
  <c r="O24" i="9"/>
  <c r="O40" i="9" s="1"/>
  <c r="N24" i="9"/>
  <c r="M24" i="9"/>
  <c r="L24" i="9"/>
  <c r="L40" i="9" s="1"/>
  <c r="K24" i="9"/>
  <c r="K40" i="9" s="1"/>
  <c r="J24" i="9"/>
  <c r="I24" i="9"/>
  <c r="H24" i="9"/>
  <c r="H40" i="9" s="1"/>
  <c r="G24" i="9"/>
  <c r="X33" i="8"/>
  <c r="W33" i="8"/>
  <c r="V33" i="8"/>
  <c r="U33" i="8"/>
  <c r="T33" i="8"/>
  <c r="S33" i="8"/>
  <c r="R33" i="8"/>
  <c r="Q33" i="8"/>
  <c r="P33" i="8"/>
  <c r="O33" i="8"/>
  <c r="N33" i="8"/>
  <c r="M33" i="8"/>
  <c r="L33" i="8"/>
  <c r="K33" i="8"/>
  <c r="J33" i="8"/>
  <c r="I33" i="8"/>
  <c r="H33" i="8"/>
  <c r="G33" i="8"/>
  <c r="W20" i="8"/>
  <c r="V20" i="8"/>
  <c r="U20" i="8"/>
  <c r="T20" i="8"/>
  <c r="S20" i="8"/>
  <c r="R20" i="8"/>
  <c r="Q20" i="8"/>
  <c r="P20" i="8"/>
  <c r="O20" i="8"/>
  <c r="N20" i="8"/>
  <c r="M20" i="8"/>
  <c r="L20" i="8"/>
  <c r="K20" i="8"/>
  <c r="J20" i="8"/>
  <c r="I20" i="8"/>
  <c r="H20" i="8"/>
  <c r="G20" i="8"/>
  <c r="W14" i="8"/>
  <c r="V14" i="8"/>
  <c r="U14" i="8"/>
  <c r="T14" i="8"/>
  <c r="S14" i="8"/>
  <c r="R14" i="8"/>
  <c r="Q14" i="8"/>
  <c r="P14" i="8"/>
  <c r="O14" i="8"/>
  <c r="N14" i="8"/>
  <c r="M14" i="8"/>
  <c r="L14" i="8"/>
  <c r="K14" i="8"/>
  <c r="J14" i="8"/>
  <c r="I14" i="8"/>
  <c r="H14" i="8"/>
  <c r="G14" i="8"/>
  <c r="Q50" i="11" l="1"/>
  <c r="P50" i="11"/>
  <c r="E7" i="5"/>
  <c r="E8" i="5" s="1"/>
  <c r="Y13" i="4"/>
  <c r="F20" i="5"/>
  <c r="Z20" i="8"/>
  <c r="E20" i="5"/>
  <c r="Y20" i="8"/>
  <c r="H50" i="11"/>
  <c r="J50" i="11"/>
  <c r="G50" i="11"/>
  <c r="AC28" i="10"/>
  <c r="F132" i="5"/>
  <c r="G40" i="9"/>
  <c r="I40" i="9"/>
  <c r="M40" i="9"/>
  <c r="Q40" i="9"/>
  <c r="U40" i="9"/>
  <c r="J40" i="9"/>
  <c r="N40" i="9"/>
  <c r="R40" i="9"/>
  <c r="V40" i="9"/>
  <c r="P40" i="9"/>
  <c r="K27" i="5"/>
  <c r="H27" i="5"/>
  <c r="J27" i="5"/>
  <c r="G27" i="5"/>
  <c r="I27" i="5"/>
  <c r="E27" i="5"/>
  <c r="F27" i="5"/>
  <c r="AE40" i="9"/>
  <c r="I132" i="5"/>
  <c r="J132" i="5"/>
  <c r="AD27" i="4"/>
  <c r="J29" i="5"/>
  <c r="J38" i="5" s="1"/>
  <c r="P40" i="10"/>
  <c r="T40" i="10"/>
  <c r="X50" i="11"/>
  <c r="AE50" i="11" s="1"/>
  <c r="K40" i="5"/>
  <c r="K53" i="5" s="1"/>
  <c r="G29" i="5"/>
  <c r="K132" i="5"/>
  <c r="O45" i="8"/>
  <c r="O40" i="10"/>
  <c r="X40" i="10"/>
  <c r="E33" i="5"/>
  <c r="E38" i="5" s="1"/>
  <c r="Y27" i="4"/>
  <c r="F33" i="5"/>
  <c r="F38" i="5" s="1"/>
  <c r="Z27" i="4"/>
  <c r="I50" i="11"/>
  <c r="E75" i="5"/>
  <c r="I53" i="5"/>
  <c r="AE18" i="11"/>
  <c r="K56" i="5"/>
  <c r="K68" i="5" s="1"/>
  <c r="AE31" i="11"/>
  <c r="AD18" i="11"/>
  <c r="H56" i="5"/>
  <c r="H68" i="5" s="1"/>
  <c r="AC30" i="9"/>
  <c r="I90" i="5"/>
  <c r="G56" i="5"/>
  <c r="G68" i="5" s="1"/>
  <c r="J56" i="5"/>
  <c r="J68" i="5" s="1"/>
  <c r="AE30" i="9"/>
  <c r="K90" i="5"/>
  <c r="Z30" i="9"/>
  <c r="F90" i="5"/>
  <c r="AD30" i="9"/>
  <c r="J90" i="5"/>
  <c r="J95" i="5" s="1"/>
  <c r="AB24" i="9"/>
  <c r="H53" i="5"/>
  <c r="AA30" i="9"/>
  <c r="G90" i="5"/>
  <c r="Y30" i="9"/>
  <c r="E90" i="5"/>
  <c r="E95" i="5" s="1"/>
  <c r="J18" i="5"/>
  <c r="AB30" i="9"/>
  <c r="H90" i="5"/>
  <c r="I56" i="5"/>
  <c r="I68" i="5" s="1"/>
  <c r="Z33" i="8"/>
  <c r="F88" i="5"/>
  <c r="AC33" i="8"/>
  <c r="I88" i="5"/>
  <c r="AA33" i="8"/>
  <c r="G88" i="5"/>
  <c r="AE20" i="8"/>
  <c r="AB33" i="8"/>
  <c r="H88" i="5"/>
  <c r="Z19" i="4"/>
  <c r="F18" i="5"/>
  <c r="E18" i="5"/>
  <c r="Y19" i="4"/>
  <c r="J53" i="5"/>
  <c r="J75" i="5"/>
  <c r="K75" i="5"/>
  <c r="E68" i="5"/>
  <c r="Y35" i="11"/>
  <c r="AE39" i="11"/>
  <c r="U40" i="10"/>
  <c r="R40" i="10"/>
  <c r="V40" i="10"/>
  <c r="S40" i="10"/>
  <c r="W40" i="10"/>
  <c r="I45" i="8"/>
  <c r="M45" i="8"/>
  <c r="J45" i="8"/>
  <c r="N45" i="8"/>
  <c r="G45" i="8"/>
  <c r="K45" i="8"/>
  <c r="H45" i="8"/>
  <c r="L45" i="8"/>
  <c r="AE35" i="11"/>
  <c r="Z28" i="10"/>
  <c r="AA14" i="8"/>
  <c r="Y44" i="8"/>
  <c r="AC44" i="8"/>
  <c r="AD44" i="8"/>
  <c r="AD20" i="8"/>
  <c r="AB20" i="8"/>
  <c r="AE39" i="9"/>
  <c r="AD39" i="9"/>
  <c r="AD40" i="9" s="1"/>
  <c r="Z44" i="8"/>
  <c r="AA44" i="8"/>
  <c r="AC14" i="8"/>
  <c r="AB44" i="8"/>
  <c r="Y14" i="8"/>
  <c r="AC20" i="8"/>
  <c r="Z14" i="8"/>
  <c r="AB14" i="8"/>
  <c r="AA20" i="8"/>
  <c r="AE24" i="9"/>
  <c r="AC24" i="9"/>
  <c r="AB39" i="9"/>
  <c r="AD24" i="9"/>
  <c r="AC39" i="9"/>
  <c r="AC40" i="9" s="1"/>
  <c r="AB39" i="11"/>
  <c r="L50" i="11"/>
  <c r="AA24" i="10"/>
  <c r="AA39" i="11"/>
  <c r="K50" i="11"/>
  <c r="S50" i="11"/>
  <c r="W50" i="11"/>
  <c r="AB35" i="11"/>
  <c r="AD39" i="11"/>
  <c r="AD35" i="11"/>
  <c r="AB49" i="11"/>
  <c r="AE28" i="10"/>
  <c r="AA19" i="10"/>
  <c r="AA40" i="10" s="1"/>
  <c r="T50" i="11"/>
  <c r="N50" i="11"/>
  <c r="AD31" i="11"/>
  <c r="AC18" i="11"/>
  <c r="AC49" i="11"/>
  <c r="U50" i="11"/>
  <c r="M50" i="11"/>
  <c r="R50" i="11"/>
  <c r="V50" i="11"/>
  <c r="AB24" i="10"/>
  <c r="AB39" i="10"/>
  <c r="AE44" i="8"/>
  <c r="AD33" i="8"/>
  <c r="Y39" i="11"/>
  <c r="Y31" i="11"/>
  <c r="Y24" i="9"/>
  <c r="AE24" i="10"/>
  <c r="AB19" i="10"/>
  <c r="AC19" i="10"/>
  <c r="AC24" i="10"/>
  <c r="AC39" i="10"/>
  <c r="AE19" i="10"/>
  <c r="AD24" i="10"/>
  <c r="AD28" i="10"/>
  <c r="Z24" i="10"/>
  <c r="Z40" i="10" s="1"/>
  <c r="G40" i="10"/>
  <c r="AE39" i="10"/>
  <c r="AE14" i="8"/>
  <c r="Y33" i="8"/>
  <c r="AD14" i="8"/>
  <c r="AE33" i="8"/>
  <c r="J40" i="10"/>
  <c r="Y24" i="10"/>
  <c r="Y28" i="10"/>
  <c r="AD39" i="10"/>
  <c r="N40" i="10"/>
  <c r="H40" i="10"/>
  <c r="L40" i="10"/>
  <c r="K40" i="10"/>
  <c r="I40" i="10"/>
  <c r="M40" i="10"/>
  <c r="Q40" i="10"/>
  <c r="AA45" i="8" l="1"/>
  <c r="Z45" i="8"/>
  <c r="J138" i="5"/>
  <c r="E138" i="5"/>
  <c r="H95" i="5"/>
  <c r="AE40" i="10"/>
  <c r="Y45" i="8"/>
  <c r="AE45" i="8"/>
  <c r="F95" i="5"/>
  <c r="F138" i="5" s="1"/>
  <c r="G95" i="5"/>
  <c r="Y40" i="10"/>
  <c r="AD40" i="10"/>
  <c r="AC40" i="10"/>
  <c r="AB40" i="10"/>
  <c r="AC45" i="8"/>
  <c r="AB45" i="8"/>
  <c r="AD45" i="8"/>
  <c r="H40" i="4" l="1"/>
  <c r="I40" i="4"/>
  <c r="J40" i="4"/>
  <c r="K40" i="4"/>
  <c r="L40" i="4"/>
  <c r="M40" i="4"/>
  <c r="N40" i="4"/>
  <c r="O40" i="4"/>
  <c r="P40" i="4"/>
  <c r="Q40" i="4"/>
  <c r="R40" i="4"/>
  <c r="S40" i="4"/>
  <c r="T40" i="4"/>
  <c r="U40" i="4"/>
  <c r="V40" i="4"/>
  <c r="W40" i="4"/>
  <c r="X40" i="4"/>
  <c r="G40" i="4"/>
  <c r="AC36" i="4" l="1"/>
  <c r="AE29" i="4"/>
  <c r="K87" i="5" s="1"/>
  <c r="K95" i="5" s="1"/>
  <c r="AC29" i="4"/>
  <c r="I87" i="5" s="1"/>
  <c r="I95" i="5" s="1"/>
  <c r="AE22" i="4"/>
  <c r="K30" i="5" s="1"/>
  <c r="AE23" i="4"/>
  <c r="K31" i="5" s="1"/>
  <c r="AE24" i="4"/>
  <c r="K32" i="5" s="1"/>
  <c r="AE25" i="4"/>
  <c r="K33" i="5" s="1"/>
  <c r="AC22" i="4"/>
  <c r="I30" i="5" s="1"/>
  <c r="AC23" i="4"/>
  <c r="I31" i="5" s="1"/>
  <c r="AC24" i="4"/>
  <c r="I32" i="5" s="1"/>
  <c r="AC25" i="4"/>
  <c r="I33" i="5" s="1"/>
  <c r="AB22" i="4"/>
  <c r="H30" i="5" s="1"/>
  <c r="AB23" i="4"/>
  <c r="H31" i="5" s="1"/>
  <c r="AB24" i="4"/>
  <c r="H32" i="5" s="1"/>
  <c r="AB25" i="4"/>
  <c r="H33" i="5" s="1"/>
  <c r="AA22" i="4"/>
  <c r="AA23" i="4"/>
  <c r="G31" i="5" s="1"/>
  <c r="AA24" i="4"/>
  <c r="G32" i="5" s="1"/>
  <c r="AA25" i="4"/>
  <c r="G33" i="5" s="1"/>
  <c r="AE21" i="4"/>
  <c r="AC21" i="4"/>
  <c r="I29" i="5" s="1"/>
  <c r="AA16" i="4"/>
  <c r="G12" i="5" s="1"/>
  <c r="AA17" i="4"/>
  <c r="G15" i="5" s="1"/>
  <c r="AA18" i="4"/>
  <c r="G16" i="5" s="1"/>
  <c r="AB16" i="4"/>
  <c r="H12" i="5" s="1"/>
  <c r="AB17" i="4"/>
  <c r="H15" i="5" s="1"/>
  <c r="AB18" i="4"/>
  <c r="H16" i="5" s="1"/>
  <c r="I12" i="5"/>
  <c r="AC17" i="4"/>
  <c r="I15" i="5" s="1"/>
  <c r="AC18" i="4"/>
  <c r="I16" i="5" s="1"/>
  <c r="AC15" i="4"/>
  <c r="I11" i="5" s="1"/>
  <c r="AE16" i="4"/>
  <c r="K12" i="5" s="1"/>
  <c r="AE17" i="4"/>
  <c r="K15" i="5" s="1"/>
  <c r="AE18" i="4"/>
  <c r="K16" i="5" s="1"/>
  <c r="AE15" i="4"/>
  <c r="K11" i="5" s="1"/>
  <c r="AE12" i="4"/>
  <c r="K7" i="5" s="1"/>
  <c r="AE11" i="4"/>
  <c r="K6" i="5" s="1"/>
  <c r="AC12" i="4"/>
  <c r="I7" i="5" s="1"/>
  <c r="K29" i="5" l="1"/>
  <c r="K38" i="5" s="1"/>
  <c r="AE27" i="4"/>
  <c r="G30" i="5"/>
  <c r="G38" i="5" s="1"/>
  <c r="AA27" i="4"/>
  <c r="AB40" i="4"/>
  <c r="H132" i="5"/>
  <c r="H38" i="5"/>
  <c r="I18" i="5"/>
  <c r="I138" i="5" s="1"/>
  <c r="AC19" i="4"/>
  <c r="G18" i="5"/>
  <c r="AA19" i="4"/>
  <c r="K8" i="5"/>
  <c r="H18" i="5"/>
  <c r="AB19" i="4"/>
  <c r="I38" i="5"/>
  <c r="AE19" i="4"/>
  <c r="K18" i="5"/>
  <c r="AC27" i="4"/>
  <c r="AB27" i="4"/>
  <c r="Z13" i="4"/>
  <c r="AB13" i="4"/>
  <c r="AD13" i="4"/>
  <c r="AA13" i="4"/>
  <c r="AE13" i="4"/>
  <c r="AC13" i="4"/>
  <c r="G138" i="5" l="1"/>
  <c r="K138" i="5"/>
  <c r="H138" i="5"/>
  <c r="H36" i="4"/>
  <c r="J36" i="4"/>
  <c r="K36" i="4"/>
  <c r="L36" i="4"/>
  <c r="M36" i="4"/>
  <c r="N36" i="4"/>
  <c r="O36" i="4"/>
  <c r="P36" i="4"/>
  <c r="Q36" i="4"/>
  <c r="T36" i="4"/>
  <c r="U36" i="4"/>
  <c r="V36" i="4"/>
  <c r="W36" i="4"/>
  <c r="H30" i="4"/>
  <c r="I30" i="4"/>
  <c r="J30" i="4"/>
  <c r="K30" i="4"/>
  <c r="L30" i="4"/>
  <c r="M30" i="4"/>
  <c r="N30" i="4"/>
  <c r="O30" i="4"/>
  <c r="P30" i="4"/>
  <c r="Q30" i="4"/>
  <c r="R30" i="4"/>
  <c r="S30" i="4"/>
  <c r="T30" i="4"/>
  <c r="U30" i="4"/>
  <c r="V30" i="4"/>
  <c r="W30" i="4"/>
  <c r="X30" i="4"/>
  <c r="X46" i="4" s="1"/>
  <c r="H27" i="4"/>
  <c r="K27" i="4"/>
  <c r="L27" i="4"/>
  <c r="M27" i="4"/>
  <c r="N27" i="4"/>
  <c r="R27" i="4"/>
  <c r="S27" i="4"/>
  <c r="T27" i="4"/>
  <c r="U27" i="4"/>
  <c r="V27" i="4"/>
  <c r="W27" i="4"/>
  <c r="H13" i="4"/>
  <c r="I13" i="4"/>
  <c r="J13" i="4"/>
  <c r="K13" i="4"/>
  <c r="L13" i="4"/>
  <c r="M13" i="4"/>
  <c r="N13" i="4"/>
  <c r="O13" i="4"/>
  <c r="P13" i="4"/>
  <c r="Q13" i="4"/>
  <c r="R13" i="4"/>
  <c r="S13" i="4"/>
  <c r="S46" i="4" s="1"/>
  <c r="T13" i="4"/>
  <c r="T46" i="4" s="1"/>
  <c r="U13" i="4"/>
  <c r="U46" i="4" s="1"/>
  <c r="V13" i="4"/>
  <c r="W13" i="4"/>
  <c r="P46" i="4" l="1"/>
  <c r="L46" i="4"/>
  <c r="H46" i="4"/>
  <c r="V46" i="4"/>
  <c r="R46" i="4"/>
  <c r="N46" i="4"/>
  <c r="J46" i="4"/>
  <c r="Q46" i="4"/>
  <c r="W46" i="4"/>
  <c r="O46" i="4"/>
  <c r="K46" i="4"/>
  <c r="M46" i="4"/>
  <c r="I46" i="4"/>
  <c r="AB30" i="4"/>
  <c r="AB46" i="4" s="1"/>
  <c r="AC30" i="4"/>
  <c r="AC46" i="4" s="1"/>
  <c r="AA30" i="4"/>
  <c r="AA46" i="4" s="1"/>
  <c r="G13" i="4" l="1"/>
  <c r="Y30" i="4" l="1"/>
  <c r="Y46" i="4" s="1"/>
  <c r="AD30" i="4"/>
  <c r="AD46" i="4" s="1"/>
  <c r="AE30" i="4"/>
  <c r="AE46" i="4" s="1"/>
  <c r="G30" i="4"/>
  <c r="Z30" i="4" s="1"/>
  <c r="Z46" i="4" s="1"/>
  <c r="G27" i="4"/>
  <c r="G46" i="4" s="1"/>
  <c r="C16" i="15"/>
  <c r="B59" i="8"/>
</calcChain>
</file>

<file path=xl/sharedStrings.xml><?xml version="1.0" encoding="utf-8"?>
<sst xmlns="http://schemas.openxmlformats.org/spreadsheetml/2006/main" count="1514" uniqueCount="613">
  <si>
    <t>E</t>
  </si>
  <si>
    <t>ECTS</t>
  </si>
  <si>
    <t>L</t>
  </si>
  <si>
    <t>1-12</t>
  </si>
  <si>
    <t>9</t>
  </si>
  <si>
    <t>10</t>
  </si>
  <si>
    <t>11</t>
  </si>
  <si>
    <t>12</t>
  </si>
  <si>
    <t>13</t>
  </si>
  <si>
    <t>14</t>
  </si>
  <si>
    <t>15</t>
  </si>
  <si>
    <t>16</t>
  </si>
  <si>
    <t>17</t>
  </si>
  <si>
    <t>4</t>
  </si>
  <si>
    <t>8</t>
  </si>
  <si>
    <t>5</t>
  </si>
  <si>
    <t>6</t>
  </si>
  <si>
    <t>7</t>
  </si>
  <si>
    <t>18</t>
  </si>
  <si>
    <t>19</t>
  </si>
  <si>
    <t>20</t>
  </si>
  <si>
    <t>21</t>
  </si>
  <si>
    <t>Anatomy</t>
  </si>
  <si>
    <t>Histology with embryology</t>
  </si>
  <si>
    <t>total</t>
  </si>
  <si>
    <t>Ist YEAR</t>
  </si>
  <si>
    <t>No.</t>
  </si>
  <si>
    <t>Subject</t>
  </si>
  <si>
    <t>code</t>
  </si>
  <si>
    <t>Credit with grade</t>
  </si>
  <si>
    <t>Pass</t>
  </si>
  <si>
    <t>Ist Year</t>
  </si>
  <si>
    <t>Distribution of hours</t>
  </si>
  <si>
    <t>contact</t>
  </si>
  <si>
    <t>self-study</t>
  </si>
  <si>
    <t>Hours</t>
  </si>
  <si>
    <t xml:space="preserve"> ECTS Credits</t>
  </si>
  <si>
    <t>Total student workload</t>
  </si>
  <si>
    <t>1st semester</t>
  </si>
  <si>
    <t>2nd semester</t>
  </si>
  <si>
    <t>Basis of cell biology</t>
  </si>
  <si>
    <t>Chemistry</t>
  </si>
  <si>
    <t>Biostatistic with elements of informatics</t>
  </si>
  <si>
    <t>First aid and elements of nursing</t>
  </si>
  <si>
    <t>Medical Sociology</t>
  </si>
  <si>
    <t>Medical Psychology</t>
  </si>
  <si>
    <t>Ethics</t>
  </si>
  <si>
    <t>Elements of professionalism</t>
  </si>
  <si>
    <t>History of medicine</t>
  </si>
  <si>
    <t>First aid and nursing</t>
  </si>
  <si>
    <t>Latin</t>
  </si>
  <si>
    <t>Library Information</t>
  </si>
  <si>
    <t>Elements of Health and Safety at Work and Ergonomics</t>
  </si>
  <si>
    <t>Physical Education</t>
  </si>
  <si>
    <t>TOTAL number of hours</t>
  </si>
  <si>
    <t>Active ingredients of living matter</t>
  </si>
  <si>
    <t>Modern microscopic techniques in medicine</t>
  </si>
  <si>
    <t>IInd  Year</t>
  </si>
  <si>
    <t>FIELD: MEDICINE</t>
  </si>
  <si>
    <t>Institute: Medical Sciences</t>
  </si>
  <si>
    <t>IInd YEAR</t>
  </si>
  <si>
    <t>4th semester</t>
  </si>
  <si>
    <t>3rd semester</t>
  </si>
  <si>
    <t>Biophysics</t>
  </si>
  <si>
    <t>Biochemistry</t>
  </si>
  <si>
    <t>Physiology with cytophysiology</t>
  </si>
  <si>
    <t>Genetics</t>
  </si>
  <si>
    <t>Immunology</t>
  </si>
  <si>
    <t>Hygiene</t>
  </si>
  <si>
    <t>Epidemiology</t>
  </si>
  <si>
    <t>Public Health</t>
  </si>
  <si>
    <t>Out-patient Health care</t>
  </si>
  <si>
    <t>Ambulatory care</t>
  </si>
  <si>
    <t>Hospital-Acquired Infections</t>
  </si>
  <si>
    <t xml:space="preserve">Rational antibiotic therapy </t>
  </si>
  <si>
    <t>Genetic engineering</t>
  </si>
  <si>
    <t>Medical apparatus</t>
  </si>
  <si>
    <t>Oncological immunology</t>
  </si>
  <si>
    <t xml:space="preserve"> Approved by the Faculty Council at the meeting on………</t>
  </si>
  <si>
    <t>IIIrd YEAR</t>
  </si>
  <si>
    <t>FIELD:MEDICINE</t>
  </si>
  <si>
    <t>5th semester</t>
  </si>
  <si>
    <t>6th semester</t>
  </si>
  <si>
    <t>III rd year</t>
  </si>
  <si>
    <t>Pathophysiology</t>
  </si>
  <si>
    <t>Pathology</t>
  </si>
  <si>
    <t xml:space="preserve">Pharmacology with toxycology </t>
  </si>
  <si>
    <t>Pediatrics</t>
  </si>
  <si>
    <t>Internal Medicine</t>
  </si>
  <si>
    <t>Dermatology and venereology</t>
  </si>
  <si>
    <t>Laboratory diagnostics</t>
  </si>
  <si>
    <t>General Surgery</t>
  </si>
  <si>
    <t>Elective course*</t>
  </si>
  <si>
    <t>IVth YEAR</t>
  </si>
  <si>
    <t>IV th year</t>
  </si>
  <si>
    <t>7th semester</t>
  </si>
  <si>
    <t>8th semester</t>
  </si>
  <si>
    <t>Neurology</t>
  </si>
  <si>
    <t>Psychiatry</t>
  </si>
  <si>
    <t>Oncology</t>
  </si>
  <si>
    <t>Infectious diseases</t>
  </si>
  <si>
    <t>Rehabilitation</t>
  </si>
  <si>
    <t>Clinical pharmacology</t>
  </si>
  <si>
    <t>Anesthesiology and Intensive Care</t>
  </si>
  <si>
    <t>Intensive Care</t>
  </si>
  <si>
    <t>Pediatric Dermatology</t>
  </si>
  <si>
    <t>Pharmacoeconomics</t>
  </si>
  <si>
    <t>Bloodborne viral infections</t>
  </si>
  <si>
    <t>Vth YEAR</t>
  </si>
  <si>
    <r>
      <t>Institute:</t>
    </r>
    <r>
      <rPr>
        <b/>
        <sz val="16"/>
        <color indexed="8"/>
        <rFont val="Roboto"/>
        <charset val="238"/>
      </rPr>
      <t xml:space="preserve"> </t>
    </r>
    <r>
      <rPr>
        <sz val="16"/>
        <color indexed="8"/>
        <rFont val="Roboto"/>
        <charset val="238"/>
      </rPr>
      <t>Medical Sciences</t>
    </r>
  </si>
  <si>
    <t>Vth year</t>
  </si>
  <si>
    <t>9th  semester</t>
  </si>
  <si>
    <t>10th semester</t>
  </si>
  <si>
    <t>Geriatrics</t>
  </si>
  <si>
    <t>Family Medicine</t>
  </si>
  <si>
    <t>Basic Polish</t>
  </si>
  <si>
    <t>Polish for medicine</t>
  </si>
  <si>
    <t xml:space="preserve">Polish Communication skills for Medicine </t>
  </si>
  <si>
    <t>Paediatric Surgery</t>
  </si>
  <si>
    <t>Orthopedics and traumatology</t>
  </si>
  <si>
    <t>Oncological Surgery</t>
  </si>
  <si>
    <t>Urology</t>
  </si>
  <si>
    <t>Otolaryngology</t>
  </si>
  <si>
    <t>Emergency medicine and disaster medicine</t>
  </si>
  <si>
    <t>Gynecology and Obstetrics</t>
  </si>
  <si>
    <t>Ophthalmology</t>
  </si>
  <si>
    <t>Transplantology</t>
  </si>
  <si>
    <t>Neurosurgery</t>
  </si>
  <si>
    <t>Medical Law</t>
  </si>
  <si>
    <t>Forensic Medicine</t>
  </si>
  <si>
    <t>Surgery</t>
  </si>
  <si>
    <t>Hypertensiology</t>
  </si>
  <si>
    <t>Pediatric Gastroenterology</t>
  </si>
  <si>
    <t>Allergology</t>
  </si>
  <si>
    <t>Intervention cardiology</t>
  </si>
  <si>
    <t>Clinical nutrition</t>
  </si>
  <si>
    <t>Anesthesiology and Intensive Pediatric Therapy</t>
  </si>
  <si>
    <t>Electrocardiography</t>
  </si>
  <si>
    <t>Pediatric Traumatology</t>
  </si>
  <si>
    <t>Diagnostic imaging in emergency</t>
  </si>
  <si>
    <t>Radiotherapy</t>
  </si>
  <si>
    <t>The importance of genetic profiles in oncological treatment</t>
  </si>
  <si>
    <t xml:space="preserve">Bariatric surgery </t>
  </si>
  <si>
    <t>Adult Psychiatry</t>
  </si>
  <si>
    <t>Methodology of writing scientific papers</t>
  </si>
  <si>
    <t>Pharmacogenetics</t>
  </si>
  <si>
    <t>Homeostatic imbalance of epithelial tissue</t>
  </si>
  <si>
    <t>Structural basics of cardiovascular interventions</t>
  </si>
  <si>
    <t>Coping with stress</t>
  </si>
  <si>
    <t>Methods of learning support</t>
  </si>
  <si>
    <t>Coaching</t>
  </si>
  <si>
    <t xml:space="preserve">The psychology of personal development </t>
  </si>
  <si>
    <t>Pediatrics- Child Cardiology</t>
  </si>
  <si>
    <t>Pain therapy</t>
  </si>
  <si>
    <t>Lung diseases</t>
  </si>
  <si>
    <t>Vascular surgery</t>
  </si>
  <si>
    <t xml:space="preserve"> Evidence-Based Medicine (EBM)</t>
  </si>
  <si>
    <t>Endoscopic and laparoscopic surgery</t>
  </si>
  <si>
    <r>
      <t>kind of assesment after the semester</t>
    </r>
    <r>
      <rPr>
        <b/>
        <sz val="9"/>
        <color indexed="8"/>
        <rFont val="Calibri"/>
        <family val="2"/>
        <charset val="238"/>
      </rPr>
      <t>*</t>
    </r>
  </si>
  <si>
    <t>kind of assesment after the semester*</t>
  </si>
  <si>
    <t>3/4</t>
  </si>
  <si>
    <t>Pathophysiology of kidney</t>
  </si>
  <si>
    <t>Pathophysiology of pancreas</t>
  </si>
  <si>
    <t>22</t>
  </si>
  <si>
    <t>23</t>
  </si>
  <si>
    <t>24</t>
  </si>
  <si>
    <t>25</t>
  </si>
  <si>
    <t>Pathology of the Endocrine System</t>
  </si>
  <si>
    <t>Emergency Medicine</t>
  </si>
  <si>
    <r>
      <t>Optional specialization choosen by the student</t>
    </r>
    <r>
      <rPr>
        <b/>
        <sz val="12"/>
        <rFont val="Calibri"/>
        <family val="2"/>
        <charset val="238"/>
      </rPr>
      <t>*</t>
    </r>
  </si>
  <si>
    <t>VI th YEAR</t>
  </si>
  <si>
    <t>VI th Year</t>
  </si>
  <si>
    <t>Yourself Management</t>
  </si>
  <si>
    <t>T</t>
  </si>
  <si>
    <t>PC/P</t>
  </si>
  <si>
    <t>*- student chooses seminars/tutorials which present various  cases / clinical cases in the scope of each specialty according to the current standards of medical education.
As part of practical clinical education, the student will achieve the intended learning outcomes in Groups E and F in accordance with Annex 1 to the Regulation of the Minister of Science and Higher Education of 9 May 2012 (item 631) and practical skills attributed to practical clinical teaching in the medical field.
Practical clinical teaching during VIth year includes classes in clinics, hospital departments or in simulated clinical settings.
The detailed description of the clinical workshop includes a course description chart within a particular specialty.</t>
  </si>
  <si>
    <t>11 th semester</t>
  </si>
  <si>
    <t>12th semester</t>
  </si>
  <si>
    <t>Human body structures in medical imaging</t>
  </si>
  <si>
    <t>3-4</t>
  </si>
  <si>
    <t>5-6</t>
  </si>
  <si>
    <t>3</t>
  </si>
  <si>
    <t>1</t>
  </si>
  <si>
    <t>7-8</t>
  </si>
  <si>
    <t>5-10</t>
  </si>
  <si>
    <t>9-10</t>
  </si>
  <si>
    <t>11-12</t>
  </si>
  <si>
    <t>Optional specialization choosen by the student*</t>
  </si>
  <si>
    <t>2</t>
  </si>
  <si>
    <t>Polish for Medicine</t>
  </si>
  <si>
    <t>1-2</t>
  </si>
  <si>
    <r>
      <t xml:space="preserve">Elective course </t>
    </r>
    <r>
      <rPr>
        <b/>
        <sz val="12"/>
        <rFont val="Calibri"/>
        <family val="2"/>
        <charset val="238"/>
      </rPr>
      <t>*</t>
    </r>
  </si>
  <si>
    <t>Approved by the Faculty Council at the meeting on………</t>
  </si>
  <si>
    <t>Total ECTS Credits</t>
  </si>
  <si>
    <t>I st YEAR</t>
  </si>
  <si>
    <t>II nd YEAR</t>
  </si>
  <si>
    <t>III rd YEAR</t>
  </si>
  <si>
    <t>IV th YEAR</t>
  </si>
  <si>
    <t>V th YEAR</t>
  </si>
  <si>
    <t>Polish communication skills for Medicine</t>
  </si>
  <si>
    <t>completion in the semester</t>
  </si>
  <si>
    <t>Elective course-preparation for the Final Medical Examination</t>
  </si>
  <si>
    <t>30</t>
  </si>
  <si>
    <t>32</t>
  </si>
  <si>
    <t>26</t>
  </si>
  <si>
    <t>27</t>
  </si>
  <si>
    <t>28</t>
  </si>
  <si>
    <t>29</t>
  </si>
  <si>
    <t>31</t>
  </si>
  <si>
    <t>33</t>
  </si>
  <si>
    <t>34</t>
  </si>
  <si>
    <t>Electrophysiology</t>
  </si>
  <si>
    <t>Tissue structure abnormalities</t>
  </si>
  <si>
    <t>ELECTIVE COURSES</t>
  </si>
  <si>
    <t xml:space="preserve">10.  MODULE General academic </t>
  </si>
  <si>
    <t>Patient Safety</t>
  </si>
  <si>
    <t>Structural basis of cardiovascular interventions</t>
  </si>
  <si>
    <t>Haemostasis and thrombosis</t>
  </si>
  <si>
    <t>Diagnostic imaging</t>
  </si>
  <si>
    <t>Methodology of scientific research with elements of biostatistics in medicine</t>
  </si>
  <si>
    <t>4.6.</t>
  </si>
  <si>
    <t>Communication with the patient and his family</t>
  </si>
  <si>
    <t>Internal Medicine-propaedeutics in internal medicine with elements of cardiology</t>
  </si>
  <si>
    <t>54</t>
  </si>
  <si>
    <t>The basics of coding and settlement of benefits under contracts with a public payer</t>
  </si>
  <si>
    <t xml:space="preserve">5.2a </t>
  </si>
  <si>
    <t>35</t>
  </si>
  <si>
    <t>36</t>
  </si>
  <si>
    <t>37</t>
  </si>
  <si>
    <t>38</t>
  </si>
  <si>
    <t>39</t>
  </si>
  <si>
    <t>40</t>
  </si>
  <si>
    <t>41</t>
  </si>
  <si>
    <t>42</t>
  </si>
  <si>
    <t>43</t>
  </si>
  <si>
    <t>44</t>
  </si>
  <si>
    <t>45</t>
  </si>
  <si>
    <t>46</t>
  </si>
  <si>
    <t>47</t>
  </si>
  <si>
    <t>48</t>
  </si>
  <si>
    <t>49</t>
  </si>
  <si>
    <t>50</t>
  </si>
  <si>
    <t>51</t>
  </si>
  <si>
    <t>52</t>
  </si>
  <si>
    <t>53</t>
  </si>
  <si>
    <t>Elective course *</t>
  </si>
  <si>
    <t>Elective course</t>
  </si>
  <si>
    <t>* to choose either in the form of lecture or classes</t>
  </si>
  <si>
    <r>
      <t xml:space="preserve">Elective course </t>
    </r>
    <r>
      <rPr>
        <b/>
        <sz val="12"/>
        <color theme="1"/>
        <rFont val="Calibri"/>
        <family val="2"/>
        <charset val="238"/>
      </rPr>
      <t>*</t>
    </r>
  </si>
  <si>
    <t>Child and Adolescent Psychiatry</t>
  </si>
  <si>
    <t xml:space="preserve">Pharmacology with toxicology </t>
  </si>
  <si>
    <t>55</t>
  </si>
  <si>
    <t>6-10</t>
  </si>
  <si>
    <t>2,6</t>
  </si>
  <si>
    <t>2,7</t>
  </si>
  <si>
    <t>Type of courses: group I (L-lecture), group II (T-tutorials, PC/PC-practical classes, L-laboratory), group III (E-e-learning)</t>
  </si>
  <si>
    <t>I/L</t>
  </si>
  <si>
    <t>II/T</t>
  </si>
  <si>
    <t>II/PC/P</t>
  </si>
  <si>
    <t>II/L</t>
  </si>
  <si>
    <r>
      <t>kind of assesment after the semester</t>
    </r>
    <r>
      <rPr>
        <b/>
        <sz val="9"/>
        <rFont val="Calibri"/>
        <family val="2"/>
        <charset val="238"/>
      </rPr>
      <t>*</t>
    </r>
  </si>
  <si>
    <r>
      <t xml:space="preserve">Elective courses </t>
    </r>
    <r>
      <rPr>
        <sz val="14"/>
        <rFont val="Roboto"/>
        <charset val="238"/>
      </rPr>
      <t>(student chooses in 5th semester 4 out of 6; during 6th semester 3 out of 4)</t>
    </r>
  </si>
  <si>
    <r>
      <t>*</t>
    </r>
    <r>
      <rPr>
        <b/>
        <sz val="12"/>
        <rFont val="Robo"/>
        <charset val="238"/>
      </rPr>
      <t xml:space="preserve"> Elective courses </t>
    </r>
    <r>
      <rPr>
        <sz val="12"/>
        <rFont val="Robo"/>
        <charset val="238"/>
      </rPr>
      <t>(Student chooses 1 out of 2 in winter semester and 1 out of 2 in summer semester)</t>
    </r>
  </si>
  <si>
    <t>PROGRAMME SCHEDULE FOR 6 YEAR UNIFORM MD STUDIES</t>
  </si>
  <si>
    <t>* Group of courses in the scope of students' support in the learning process</t>
  </si>
  <si>
    <t>* Group of courses in the scope of students' support in the learning process:</t>
  </si>
  <si>
    <t>1.GROUP OF COURSES Morphological Sciences</t>
  </si>
  <si>
    <t>2.GROUP OF COURSES Scientific basis of medicine</t>
  </si>
  <si>
    <t>4. GROUP OF COURSES Behavioral sciences with elements of professionalism</t>
  </si>
  <si>
    <t>9. GROUP OF COURSES Holiday Work Placement</t>
  </si>
  <si>
    <t>11. GROUP OF ELECTIVE COURSES</t>
  </si>
  <si>
    <t>3.GROUP OF COURSES Preclinical sciences</t>
  </si>
  <si>
    <t>7. GROUP OF COURSES Legal and organisational basis of medicine</t>
  </si>
  <si>
    <t>9.  GROUP OF COURSES Holiday work Placement</t>
  </si>
  <si>
    <t>5. GROUP OF COURSES Clinical Sciences - Non-surgical treatment</t>
  </si>
  <si>
    <t>6. GROUP OF COURSES Clinical Sciences- Surgical treatment</t>
  </si>
  <si>
    <t>9. GROUP OF COURSES Holiday work Placement</t>
  </si>
  <si>
    <r>
      <t>8. GROUP OF COURSES  Clinical teaching and practice</t>
    </r>
    <r>
      <rPr>
        <b/>
        <sz val="12"/>
        <color indexed="8"/>
        <rFont val="Calibri"/>
        <family val="2"/>
        <charset val="238"/>
      </rPr>
      <t>*</t>
    </r>
  </si>
  <si>
    <t>8. GROUP OF COURSES  Clinical teaching and practice</t>
  </si>
  <si>
    <t xml:space="preserve">10.  GENERAL ACADEMIC COURSES </t>
  </si>
  <si>
    <t>11. GROUP OF ELECTIVE COURSES**</t>
  </si>
  <si>
    <t>10. GENERAL ACADEMIC COURSES</t>
  </si>
  <si>
    <t>10.  GENERAL ACADEMIC COURSES</t>
  </si>
  <si>
    <t>Combination Therapy</t>
  </si>
  <si>
    <t>Development of competence in microsurgical techniques in medicine</t>
  </si>
  <si>
    <t>5-11</t>
  </si>
  <si>
    <t>5,7,8,9,10</t>
  </si>
  <si>
    <t>4.7</t>
  </si>
  <si>
    <t>4.8</t>
  </si>
  <si>
    <t>4.9</t>
  </si>
  <si>
    <t>4,7</t>
  </si>
  <si>
    <t xml:space="preserve"> *Group of courses in the scope of students' support in the learning process</t>
  </si>
  <si>
    <t>12.1</t>
  </si>
  <si>
    <t>12.2</t>
  </si>
  <si>
    <t>12.3</t>
  </si>
  <si>
    <t>Elements of Health and Safety in Healtcare Facilities</t>
  </si>
  <si>
    <t>12. GROUP OF COURSES Safety in Healthcare Facilities</t>
  </si>
  <si>
    <t>Epidemiological Safety</t>
  </si>
  <si>
    <t>Fire Safety</t>
  </si>
  <si>
    <t>Z NASTĘPUJĄCYCH PRZEDMIOTÓW CZĘŚĆ WYKŁADÓW JEST REALIZOWANA W FORMIE E-LEARNINGU:</t>
  </si>
  <si>
    <t>1. Podstawy biologii komórki (5 godzin w semestrze letnim)</t>
  </si>
  <si>
    <t>2. Chemia (5 godzin w semestrze zimowym)</t>
  </si>
  <si>
    <t>3. Biostatystyka z elementami informatyki (5 godzin w semestrze zimowym i 5 godzin w semestrze letnim)</t>
  </si>
  <si>
    <t>4. Historia medycyny (5 godzin w semestrze zimowym)</t>
  </si>
  <si>
    <t>6. Histiologia z embriologią (5 godzin w semestrze zimowym)</t>
  </si>
  <si>
    <t>PRZEDMIOTY OBOWIĄZKOWE - seminaria (ogółem 46 godzin):</t>
  </si>
  <si>
    <t>PRZEDMIOTY OBOWIĄZKOWE - ćwiczenia praktyczne (ogółem 10 godzin):</t>
  </si>
  <si>
    <t>1. Histologia z embriologią (5 godzin w semestrze zimowym i 5 godzin w semestrze letnim)</t>
  </si>
  <si>
    <t xml:space="preserve">PRZEDMIOTY FAKULTATYWNE (ogółem 10 godzin): </t>
  </si>
  <si>
    <t>1. Zaburzenia homeostazy komórek nabłonkowych (5 godzin w semestrze zimowym)</t>
  </si>
  <si>
    <t>2. Nieprawidłowości struktur tkankowych (w języku angielskim) (5 godzin w semestrze zimowym)</t>
  </si>
  <si>
    <t>3. Struktury ciała ludzkiego w badaniach obrazowych (5 godzin w semestrze letnim)</t>
  </si>
  <si>
    <t>4. Strukturalne podstawy interwencji sercowo-naczyniowych (w języku angielskim) (5 godzin w semestrze letnim)</t>
  </si>
  <si>
    <t>2. Biochemia (5 godzin w semestrze zimowym)</t>
  </si>
  <si>
    <t>3. Fizjologia z cytofizjologią (5 godzin w semestrze zimowym i 5 godzin w semestrze letnim)</t>
  </si>
  <si>
    <t>4. Mikrobiologia (5 godzin w semestrze zimowym)</t>
  </si>
  <si>
    <t>PRZEDMIOTY OBOWIĄZKOWE - seminaria (ogółem 10 godzin):</t>
  </si>
  <si>
    <t>1. Fizjologia z cytofizjologią (5 godzin w semestrze zimowym i 5 godzin w semestrze letnim)</t>
  </si>
  <si>
    <t>PRZEDMIOTY OBOWIĄZKOWE - laboratoria (ogółem 10 godzin):</t>
  </si>
  <si>
    <t xml:space="preserve">PRZEDMIOTY FAKULTATYWNE (ogółem 25 godzin): </t>
  </si>
  <si>
    <t>1. Przedmiot fakultatywny - seminaria: 5 godzin w semestrze zimowym</t>
  </si>
  <si>
    <t xml:space="preserve">2. Przedmiot fakultatywny - wykłady: 5 godzin w semestrze zimowym </t>
  </si>
  <si>
    <t xml:space="preserve">Do wyboru: Żywność modyfikowana genetycznie lub Racjonalna antybiotykoterapia lub Molekularne podstawy działania narządów zmysłów </t>
  </si>
  <si>
    <t>3. Przedmiot fakultatywny - seminaria: 5 godzin w semestrze letnim</t>
  </si>
  <si>
    <t xml:space="preserve">5. Przedmiot fakultatywny - wykłady: 5 godzin w semestrze letnim </t>
  </si>
  <si>
    <t xml:space="preserve">Do wyboru: Inżynieria genetyczna lub Aparatura medyczna lub Immunologia onkologiczna lub Hemostaza i tromboza lub Propedeutyka stomatologii </t>
  </si>
  <si>
    <t>PRZEDMIOTY WSPARCIA (ogółem 25 godzin):</t>
  </si>
  <si>
    <t>15 godzin w semestrze zimowym i 10 godzin w semestrze letnim</t>
  </si>
  <si>
    <t>1. Patologia (5 godzin w semestrze zimowym i 5 godzin w semestrze letnim)</t>
  </si>
  <si>
    <t>2. Farmakologia z toksykologią (5 godzin w semestrze zimowym i 5 godzin w semestrze letnim)</t>
  </si>
  <si>
    <t>3. Patofizjolopgia (5 godzin w semestrze zimowym i 5 godzin w semestrze letnim)</t>
  </si>
  <si>
    <t xml:space="preserve">4. Diagnostyka laboratoryjna (3 godziny w semestrze zimowym) </t>
  </si>
  <si>
    <t>2. Farmakologia z toksykologią (3 godziny w semestrze zimowym i 3 godziny w semestrze letnim)</t>
  </si>
  <si>
    <t>3. Patofizjolopgia (3 godziny w semestrze zimowym i 3 godziny w semestrze letnim)</t>
  </si>
  <si>
    <t xml:space="preserve">4. Diagnostyka laboratoryjna (10 godzin w semestrze zimowym) </t>
  </si>
  <si>
    <t>PRZEDMIOTY FAKULTATYWNE (ogółem 35 godzin):</t>
  </si>
  <si>
    <t>1. Przedmiot fakultatywny - wykłady: 5 godzin w semestrze zimowym</t>
  </si>
  <si>
    <t>Do wyboru: - Patofizjologia nerek lub Patofizjologia trzustki lub Metody diagnostyki patomorfologicznej i molekularnej</t>
  </si>
  <si>
    <t xml:space="preserve">2. Przedmiot fakultatywny - seminaria: 5 godzin w semestrze zimowym </t>
  </si>
  <si>
    <t>Do wyboru: Nowoczesne techniki mikroskopowe w medycynie lub Interwencja kryzysowa lub Język migowy</t>
  </si>
  <si>
    <t>3. Przedmiot fakultatywny - wykłady: 5 godzin w semestrze letnim</t>
  </si>
  <si>
    <t>Do wyboru: Patomorfologia zmian zapalnych o różnej etiologii lub Specyfika narządowa raportów patomorfologicznych nowotworów lub Patofizjologia układu endokrynnego lub Aktywne składniki materii żywej</t>
  </si>
  <si>
    <t>1. Choroby zakaźne (12 godzin w semestrze zimowym)</t>
  </si>
  <si>
    <t>2. Pediatria (3 godziny w semestrze zimowym i 3 godziny w semestrze letnim)</t>
  </si>
  <si>
    <t>3. Choroby wewnętrzne (3 godziny w semestrze zimowym i 3 godziny w semestrze letnim)</t>
  </si>
  <si>
    <t>4. Neurologia (3 godziny w semestrze zimowym)</t>
  </si>
  <si>
    <t>5. Psychiatria (3 godziny w semestrze letnim)</t>
  </si>
  <si>
    <t>6. Onkologia (3 godziny w semestrze zimowym)</t>
  </si>
  <si>
    <t>7. Farmakologia kliniczna (3 godziny w semestrze letnim)</t>
  </si>
  <si>
    <t>8. Rehabilitacja (3 godziny w semestrze zimowym)</t>
  </si>
  <si>
    <t>9. Anestezjologia i intensywna terapia (3 godziny w semestrze zimowym)</t>
  </si>
  <si>
    <t>11. Chirurgia ogólna (3 godziny w semestrze zimowym)</t>
  </si>
  <si>
    <t>PRZEDMIOTY OBOWIĄZKOWE - seminaria (ogółem 22 godziny):</t>
  </si>
  <si>
    <t>1. Choroby zakaźne (3 godziny w semestrze zimowym)</t>
  </si>
  <si>
    <t>2. Pediatria (3 godziny w semestrze zimowym i 2 godziny w semestrze letnim)</t>
  </si>
  <si>
    <t>3 Choroby wewnętrzne (3 godziny w semestrze zimowym i 2 godziny w semestrze letnim)</t>
  </si>
  <si>
    <t>4. Anestezjologia i intensywna terapia (2 godziny w semestrze zimowym i 2 godziny w semestrze letnim)</t>
  </si>
  <si>
    <t>5. Chirurgia ogólna (3 godziny w semestrze zimowym i 2 godziny w semestrze letnim)</t>
  </si>
  <si>
    <t>PRZEDMIOTY FAKULTATYWNE (ogółem 30 godzin):</t>
  </si>
  <si>
    <t>Do wyboru: Dermatologia pediatryczna lub Farmakoekonomika lub Zakażenia wirusami przenoszonymi drogą krwi lub Endokrynologia dziecieca</t>
  </si>
  <si>
    <t>2. Przedmiot fakultatywny - wykłady: 5 godzin w semestrze letnim</t>
  </si>
  <si>
    <t>Do wyboru: Chirurgia endoskopowa i laparoskopowa lub Pediatria - kardiologia dziecięca lub Terapia bólu lub Choroby płuc lub Chirurgia naczyniowa</t>
  </si>
  <si>
    <t>1. Metodologia badań naukowych z elementami biostatystki w medycnie (3 godziny w semestrze zimowym)</t>
  </si>
  <si>
    <t>2. Chirurgia ogólna (3 godziny w semestrze zimowym i 3 godziny w semestrze letnim)</t>
  </si>
  <si>
    <t>4. Ortopedia i traumatologia (3 godziny w semestzre zimowym)</t>
  </si>
  <si>
    <t>5. Chirurgia onkologiczna (3 godziny w semestrze zimowym)</t>
  </si>
  <si>
    <t>6. Urologia (3 godziny w semestrze letnim)</t>
  </si>
  <si>
    <t>7. Otolaryngologia (3 godziny w semestrze zimowym)</t>
  </si>
  <si>
    <t>1. Medycyna rodzinna (5 godzin w semestrze zimowym)</t>
  </si>
  <si>
    <t>2. Ginekologia i położnictwo (5 godzin w zimowym)</t>
  </si>
  <si>
    <t xml:space="preserve">3. Chirurgia ogólna (3 godziny w semestrze zimowym) </t>
  </si>
  <si>
    <t>5. Urologia (3 godziny w semestrze letnim)</t>
  </si>
  <si>
    <t>6. Otolaryngologia (3 godziny w semestrze zimowym)</t>
  </si>
  <si>
    <t>7. Geriatria (5 godzin w semestrze letnim)</t>
  </si>
  <si>
    <t>PRZEDMIOTY FAKULTATYWNE (ogółem 25 godzin):</t>
  </si>
  <si>
    <t>1. Przedmiot fakultatywny - wykłady+seminaria: 5+5 godzin w semestrze zimowym</t>
  </si>
  <si>
    <t xml:space="preserve">Do wyboru: Hipertensjologia lub Gastroenterologia dziecięca lub Alergologia lub Kardiologia interwencyjna lub Żywienie kliniczne lub Anestezsjologia i intenstywna terapia dziecięca lub Leczenie skojarzone loub Elektrokardiografia lub Traumatologia dziecięca lub  </t>
  </si>
  <si>
    <t>Diagnostyka obrazowa w stanach nagłych lub Radioterapia lub znaczenie profili genetycznych w leczeniu onkologicznym lub chirurgia bariatryczna</t>
  </si>
  <si>
    <t>2. Przedmiot fakultatywny - seminaria: 5 godzin w semestrze zimowym</t>
  </si>
  <si>
    <t>Do wyboru: Psychiatria dorosłych lub Metodyka pisania prac naukowych lub Choroby metaboliczne lub Psychiatria dzieci i młodzieży lub Radiologia w pediatrii</t>
  </si>
  <si>
    <t>Przedmiot fakultatywny LEK</t>
  </si>
  <si>
    <t>Do wyboru: Bezpieczeństwo pacjenta lub Farmakogenetyka lub Podstawy kodowania i rozliczania świadczeń w ramach umów z płatnikiem publicznym</t>
  </si>
  <si>
    <t>8. Medycyna sądowa (3 godziny w semestrze zimowym)</t>
  </si>
  <si>
    <t>Propedeutics in dentistry</t>
  </si>
  <si>
    <t>Do wyboru: - Elektrofizjologia</t>
  </si>
  <si>
    <t>Do wyboru: - Praktyka medyczna oparta na dowodach naukowych (EBM)</t>
  </si>
  <si>
    <t>5. Komunikacja z pacjentem i jego rodziną (5 godzin w semestrze letnim)</t>
  </si>
  <si>
    <t>In the organization of full-time  Medicine in English, 20 ECTS points (500 hours) are planned to be conducted with the use of methods and techniques of the teaching at a distance (e-learning).</t>
  </si>
  <si>
    <t>1. Biofizyka (5 godzin w semestrze zimowym)</t>
  </si>
  <si>
    <t>Ogółem e-learning: 100 godzin (4 ECTS)</t>
  </si>
  <si>
    <t>PRZEDMIOTY OBOWIĄZKOWE - wykłady (ogółem 34 godziny):</t>
  </si>
  <si>
    <t>PRZEDMIOTY OBOWIĄZKOWE - wykłady (ogółem 30 godzin)</t>
  </si>
  <si>
    <t>PRZEDMIOTY OBOWIĄZKOWE - wykłady (ogółem 33 godziny):</t>
  </si>
  <si>
    <t>PRZEDMIOTY OBOWIĄZKOWE - seminaria (ogółem 32 godziny):</t>
  </si>
  <si>
    <t>PRZEDMIOTY OBOWIĄZKOWE - wykłady (ogółem 48 godzin):</t>
  </si>
  <si>
    <t>PRZEDMIOTY OBOWIĄZKOWE - wykłady (ogółem 45 godzin):</t>
  </si>
  <si>
    <t>PRZEDMIOTY OBOWIĄZKOWE - seminaria  (ogółem 30 godzin):</t>
  </si>
  <si>
    <t>Faculty:Collegium Medicum</t>
  </si>
  <si>
    <t>Faculty: Collegium Medicum</t>
  </si>
  <si>
    <t>3.3</t>
  </si>
  <si>
    <t>3.6</t>
  </si>
  <si>
    <t>Genetically modified organisms</t>
  </si>
  <si>
    <t>Microbiology with parasitology</t>
  </si>
  <si>
    <t xml:space="preserve">Molecular basis of pancreatic diseases </t>
  </si>
  <si>
    <t>Molecular biology in medicine</t>
  </si>
  <si>
    <t>Electrophysiology in cardiology</t>
  </si>
  <si>
    <t>Clinical diagnostics</t>
  </si>
  <si>
    <t>Laboratory and clinical cases</t>
  </si>
  <si>
    <t>Traumatology of the musculoskeletal system</t>
  </si>
  <si>
    <t>56</t>
  </si>
  <si>
    <t>Elective courses (Student chooses 1 out of 2 in winter semester and 1 out of 2 in summer semester)</t>
  </si>
  <si>
    <t xml:space="preserve"> Elective courses (student chooses in 5th semester 4 out of 6; during 6th semester 3 out of 4)</t>
  </si>
  <si>
    <t>Crisis intervention</t>
  </si>
  <si>
    <t>A sign language</t>
  </si>
  <si>
    <t>0912-7LEK-B-An</t>
  </si>
  <si>
    <t>0912-7LEK-B-HE</t>
  </si>
  <si>
    <t>0912-7LEK-B-Bp</t>
  </si>
  <si>
    <t>0912-7LEK-B-BCB</t>
  </si>
  <si>
    <t>0912-7LEK-B-Ch</t>
  </si>
  <si>
    <t>0912-7LEK-B-Bch</t>
  </si>
  <si>
    <t>0912-7LEK-B-FA</t>
  </si>
  <si>
    <t>0912-7LEK-B-MEB</t>
  </si>
  <si>
    <t>0912-7LEK-C-Mi</t>
  </si>
  <si>
    <t>0912-7LEK-C-Im</t>
  </si>
  <si>
    <t>0912-7LEK-C-PT</t>
  </si>
  <si>
    <t>0912-7LEK-B-BI</t>
  </si>
  <si>
    <t>0912-7LEK-B-PC</t>
  </si>
  <si>
    <t>0912-7LEK-C-Pat</t>
  </si>
  <si>
    <t>0912-7LEK-C-HAI</t>
  </si>
  <si>
    <t>0912-7LEK-C-Pp</t>
  </si>
  <si>
    <t>0912-7LEK-B-MP</t>
  </si>
  <si>
    <t>0912-7LEK-B-MS</t>
  </si>
  <si>
    <t>0912-7LEK-B-Et</t>
  </si>
  <si>
    <t>0912-7LEK-B-EP</t>
  </si>
  <si>
    <t>0912-7LEK-B-HM</t>
  </si>
  <si>
    <t>0912-7LEK-B-CPF</t>
  </si>
  <si>
    <t>0912-7LEK-A-BP</t>
  </si>
  <si>
    <t>0912-7LEK-A-PfM</t>
  </si>
  <si>
    <t>0912-7LEK-C-PCS</t>
  </si>
  <si>
    <t>0912-7LEK-C-Pe</t>
  </si>
  <si>
    <t>0912-7LEK-C-IM</t>
  </si>
  <si>
    <t>0912-7LEK-C-Gen</t>
  </si>
  <si>
    <t>0912-7LEK-C-Ger</t>
  </si>
  <si>
    <t>0912-7LEK-C-Ne</t>
  </si>
  <si>
    <t>0912-7LEK-C-Ps</t>
  </si>
  <si>
    <t>0912-7LEK-C-On</t>
  </si>
  <si>
    <t>0912-7LEK-C-FM</t>
  </si>
  <si>
    <t>0912-7LEK-C-DV</t>
  </si>
  <si>
    <t>0912-7LEK-C-ID</t>
  </si>
  <si>
    <t>0912-7LEK-C-Rh</t>
  </si>
  <si>
    <t>0912-7LEK-C-LD</t>
  </si>
  <si>
    <t>0912-7LEK-C-CP</t>
  </si>
  <si>
    <t>0912-7LEK-C-AIC</t>
  </si>
  <si>
    <t>0912-7LEK-C-GS</t>
  </si>
  <si>
    <t>0912-7LEK-C-PS</t>
  </si>
  <si>
    <t>0912-7LEK-C-OS</t>
  </si>
  <si>
    <t>0912-7LEK-C-Ur</t>
  </si>
  <si>
    <t>0912-7LEK-C-Ot</t>
  </si>
  <si>
    <t>0912-7LEK-C-Ort</t>
  </si>
  <si>
    <t>0912-7LEK-C-EDM</t>
  </si>
  <si>
    <t>0912-7LEK-C-GO</t>
  </si>
  <si>
    <t>0912-7LEK-C-Op</t>
  </si>
  <si>
    <t>0912-7LEK-C-N</t>
  </si>
  <si>
    <t>0912-7LEK-C-Tr</t>
  </si>
  <si>
    <t>0912-7LEK-C-DI</t>
  </si>
  <si>
    <t>0912-7LEK-C-Hy</t>
  </si>
  <si>
    <t>0912-7LEK-C-Ep</t>
  </si>
  <si>
    <t>0912-7LEK-C-PH</t>
  </si>
  <si>
    <t>0912-7LEK-C-ML</t>
  </si>
  <si>
    <t>0912-7LEK-C-Int</t>
  </si>
  <si>
    <t>0912-7LEK-C-Ped</t>
  </si>
  <si>
    <t>0912-7LEK-C-Sur</t>
  </si>
  <si>
    <t>0912-7LEK-C-Gyn</t>
  </si>
  <si>
    <t>0912-7LEK-C-Psch</t>
  </si>
  <si>
    <t>0912-7LEK-C-Opt</t>
  </si>
  <si>
    <t>0912-7LEK-F-FA</t>
  </si>
  <si>
    <t>0912-7LEK-F-Out</t>
  </si>
  <si>
    <t>0912-7LEK-F-AC</t>
  </si>
  <si>
    <t>0912-7LEK-F-IM</t>
  </si>
  <si>
    <t>0912-7LEK-F-IC</t>
  </si>
  <si>
    <t>0912-7LEK-F-Sur</t>
  </si>
  <si>
    <t>0912-7LEK-F-GO</t>
  </si>
  <si>
    <t>0912-7LEK-A-EHS</t>
  </si>
  <si>
    <t>0912-7LEK-A-LI</t>
  </si>
  <si>
    <t>0912-7LEK-A-Lat</t>
  </si>
  <si>
    <t>0912-7LEK-A-FS</t>
  </si>
  <si>
    <t>0912-7LEK-A-ES</t>
  </si>
  <si>
    <t>0912-7LEK-A-EHSHF</t>
  </si>
  <si>
    <t>0912-7LEK-D-HHKN</t>
  </si>
  <si>
    <t>0912-7LEK-D-TSA</t>
  </si>
  <si>
    <t>0912-7LEK-D-HBS</t>
  </si>
  <si>
    <t>0912-7LEK-D-SB</t>
  </si>
  <si>
    <t>0912-7LEK-D-EBM</t>
  </si>
  <si>
    <t>0912-7LEK-D-GMO</t>
  </si>
  <si>
    <t>0912-7LEK-D-RAT</t>
  </si>
  <si>
    <t>0912-7LEK-D-MBS</t>
  </si>
  <si>
    <t>0912-7LEK-D-GE</t>
  </si>
  <si>
    <t>0912-7LEK-D-El</t>
  </si>
  <si>
    <t>0912-7LEK-D-MA</t>
  </si>
  <si>
    <t>0912-7LEK-D-HT</t>
  </si>
  <si>
    <t>0912-7LEK-D-PD</t>
  </si>
  <si>
    <t>0912-7LEK-D-PK</t>
  </si>
  <si>
    <t>0912-7LEK-D-PP</t>
  </si>
  <si>
    <t>0912-7LEK-D-MB</t>
  </si>
  <si>
    <t>0912-7LEK-D-MT</t>
  </si>
  <si>
    <t>0912-7LEK-D-CI</t>
  </si>
  <si>
    <t>0912-7LEK-D-SL</t>
  </si>
  <si>
    <t>0912-7LEK-D-MBM</t>
  </si>
  <si>
    <t>0912-7LEK-D-EC</t>
  </si>
  <si>
    <t>0912-7LEK-D-PES</t>
  </si>
  <si>
    <t>0912-7LEK-D-AI</t>
  </si>
  <si>
    <t>0912-7LEK-D-LD</t>
  </si>
  <si>
    <t>0912-7LEK-D-VS</t>
  </si>
  <si>
    <t>0912-7LEK-D-CD</t>
  </si>
  <si>
    <t>0912-7LEK-D-P</t>
  </si>
  <si>
    <t>0912-7LEK-D-BI</t>
  </si>
  <si>
    <t>0912-7LEK-D-ELS</t>
  </si>
  <si>
    <t>0912-7LEK-D-PC</t>
  </si>
  <si>
    <t>0912-7LEK-D-PT</t>
  </si>
  <si>
    <t>0912-7LEK-D-LCC</t>
  </si>
  <si>
    <t>0912-7LEK-D-Hy</t>
  </si>
  <si>
    <t>0912-7LEK-D-PG</t>
  </si>
  <si>
    <t>0912-7LEK-D-Al</t>
  </si>
  <si>
    <t>0912-7LEK-D-IC</t>
  </si>
  <si>
    <t>0912-7LEK-D-CN</t>
  </si>
  <si>
    <t>0912-7LEK-D-AIP</t>
  </si>
  <si>
    <t>0912-7LEK-D-CT</t>
  </si>
  <si>
    <t>0912-7LEK-D-DI</t>
  </si>
  <si>
    <t>0912-7LEK-D-Ra</t>
  </si>
  <si>
    <t>0912-7LEK-D-GP</t>
  </si>
  <si>
    <t>0912-7LEK-D-BS</t>
  </si>
  <si>
    <t>0912-7LEK-D-AP</t>
  </si>
  <si>
    <t>0912-7LEK-D-PS</t>
  </si>
  <si>
    <t>0912-7LEK-D-MP</t>
  </si>
  <si>
    <t>0912-7LEK-D-Pha</t>
  </si>
  <si>
    <t>0912-7LEK-D-CAP</t>
  </si>
  <si>
    <t>0912-7LEK-D-TMS</t>
  </si>
  <si>
    <t>0912-7LEK-D-BC</t>
  </si>
  <si>
    <t>0912-7LEK-D-D</t>
  </si>
  <si>
    <t>0912-7LEK-D-Pre</t>
  </si>
  <si>
    <t>0912-7LEK-D-Ped</t>
  </si>
  <si>
    <t>0912-7LEK-D-PedT</t>
  </si>
  <si>
    <t>0912-7LEK-D-OI</t>
  </si>
  <si>
    <t>Evidence-Based Medicine (EBM)</t>
  </si>
  <si>
    <t>0912-7LEK-C-EM</t>
  </si>
  <si>
    <t>0912-7LEK-F-Ped</t>
  </si>
  <si>
    <t>0912-7LEK-A-C</t>
  </si>
  <si>
    <t>0912-7LEK-A-MS</t>
  </si>
  <si>
    <t>0912-7LEK-A-Co</t>
  </si>
  <si>
    <t>0912-7LEK-A-PPD</t>
  </si>
  <si>
    <t>0912-7LEK-A-YM</t>
  </si>
  <si>
    <t>Echocardiography</t>
  </si>
  <si>
    <t>Emergency conditions in anesthesiology</t>
  </si>
  <si>
    <t>Dietary prevention</t>
  </si>
  <si>
    <t>Surgical suturing</t>
  </si>
  <si>
    <t>Dressing wounds</t>
  </si>
  <si>
    <t>Nutrition in obesity and metabolic diseases</t>
  </si>
  <si>
    <t>Self-defence</t>
  </si>
  <si>
    <t>57</t>
  </si>
  <si>
    <t>58</t>
  </si>
  <si>
    <t>59</t>
  </si>
  <si>
    <t>60</t>
  </si>
  <si>
    <t>61</t>
  </si>
  <si>
    <t>62</t>
  </si>
  <si>
    <t>63</t>
  </si>
  <si>
    <t>64</t>
  </si>
  <si>
    <t>65</t>
  </si>
  <si>
    <t>66</t>
  </si>
  <si>
    <t>67</t>
  </si>
  <si>
    <t>68</t>
  </si>
  <si>
    <t>Doctor's Legal Liability</t>
  </si>
  <si>
    <t>Obesity Treatment</t>
  </si>
  <si>
    <t>69</t>
  </si>
  <si>
    <t>Emergency Conditions in Orthopedics</t>
  </si>
  <si>
    <t>Emergency Conditions in Surgery</t>
  </si>
  <si>
    <t>Diet Therapy</t>
  </si>
  <si>
    <r>
      <t xml:space="preserve">* Elective courses </t>
    </r>
    <r>
      <rPr>
        <sz val="14"/>
        <color indexed="8"/>
        <rFont val="Roboto"/>
        <charset val="238"/>
      </rPr>
      <t>(Student chooses 3 out of 5 in winter semester an</t>
    </r>
    <r>
      <rPr>
        <sz val="14"/>
        <color theme="1"/>
        <rFont val="Roboto"/>
        <charset val="238"/>
      </rPr>
      <t>d 2</t>
    </r>
    <r>
      <rPr>
        <sz val="14"/>
        <color indexed="8"/>
        <rFont val="Roboto"/>
        <charset val="238"/>
      </rPr>
      <t xml:space="preserve"> out of 6 in summer semeter)</t>
    </r>
  </si>
  <si>
    <r>
      <t xml:space="preserve">* Elective courses </t>
    </r>
    <r>
      <rPr>
        <sz val="14"/>
        <rFont val="Roboto"/>
        <charset val="238"/>
      </rPr>
      <t>(student chooses 3 out of 5 in 7th semester and 3 ouf of 7 subjects in 8th semester)</t>
    </r>
  </si>
  <si>
    <t>* Elective courses (student chooses 2 out of 12 in 9th semester and 1 out of 13 subject in 10th semester)</t>
  </si>
  <si>
    <t>0912-7LEK-D-S</t>
  </si>
  <si>
    <t>0912-7LEK-D-E</t>
  </si>
  <si>
    <t>0912-7LEK-D-ECA</t>
  </si>
  <si>
    <t>0912-7LEK-D-DP</t>
  </si>
  <si>
    <t>0912-7LEK-D-SS</t>
  </si>
  <si>
    <t>0912-7LEK-D-DW</t>
  </si>
  <si>
    <t>0912-7LEK-D-NOM</t>
  </si>
  <si>
    <t>Elective courses (Student chooses 3 out of 5 in winter semester and 2 out of 6 in summer semeter)</t>
  </si>
  <si>
    <t>Elective courses (student chooses 3 out of 5 in 7th semester and 3 ouf of 7 subjects in 8th semester)</t>
  </si>
  <si>
    <t>Elective courses (student chooses 2 out of 12 in 9th semester and 1 out of 13 subject in 10th semester)</t>
  </si>
  <si>
    <t>0912-7LEK-D-DL</t>
  </si>
  <si>
    <t>0912-7LEK-D-OT</t>
  </si>
  <si>
    <t>0912-7LEK-D-ECO</t>
  </si>
  <si>
    <t>0912-7LEK-D-ECS</t>
  </si>
  <si>
    <t>0912-7LEK-D-DT</t>
  </si>
  <si>
    <t>Elective courses (student chooses 1 out of 3 in 12th semester and 1 out of 4 subject in 12th semester)</t>
  </si>
  <si>
    <t>* Elective courses (student chooses 1 out of 3 in 12th semester and 1 out of 4 subject in 12th semester)</t>
  </si>
  <si>
    <t>0</t>
  </si>
  <si>
    <t>Doctor's legal liability</t>
  </si>
  <si>
    <t>Obesity treatment</t>
  </si>
  <si>
    <t>Emergency conditions in orthopedics</t>
  </si>
  <si>
    <t>Emergency conditions in surgery</t>
  </si>
  <si>
    <t>Diet therapy</t>
  </si>
  <si>
    <t>5. Anatomia (16 godzin w semestrze zimowym i 14 godzin w semestrze letnim)</t>
  </si>
  <si>
    <t>2. Przedmiot wsparcia (10 godzin w semestrze letnim)</t>
  </si>
  <si>
    <t>3. Chirurgia dziecięca (6 godzin w semestrze letnim)</t>
  </si>
  <si>
    <t>8. Ginekologia i położnictwo (3 godziny w semestrze zimowym i 3 godziny w semestrze letnim)</t>
  </si>
  <si>
    <t>9. Okulistyka (3 godziny w semestrze letnim)</t>
  </si>
  <si>
    <t>10. Transplantologia (3 godziny w semestrze zimowym)</t>
  </si>
  <si>
    <t>11. Neurochirurgia (3 godziny w semestrze letnim)</t>
  </si>
  <si>
    <t>12. Pediatria (3 godziny w semestrze zimowym)</t>
  </si>
  <si>
    <t>6-8, 10-11</t>
  </si>
  <si>
    <t>Rational antibiotic therapy</t>
  </si>
  <si>
    <t>10. Diagnostuka obrazowa (3 godziny w semestrze letnim)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</si>
</sst>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1">
    <font>
      <sz val="11"/>
      <color indexed="8"/>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indexed="8"/>
      <name val="Calibri"/>
      <family val="2"/>
      <charset val="238"/>
    </font>
    <font>
      <b/>
      <sz val="11"/>
      <color indexed="8"/>
      <name val="Calibri"/>
      <family val="2"/>
      <charset val="238"/>
      <scheme val="minor"/>
    </font>
    <font>
      <sz val="11"/>
      <color indexed="8"/>
      <name val="Calibri"/>
      <family val="2"/>
      <charset val="238"/>
      <scheme val="minor"/>
    </font>
    <font>
      <sz val="11"/>
      <color indexed="8"/>
      <name val="Calibri"/>
      <family val="2"/>
      <charset val="238"/>
    </font>
    <font>
      <sz val="11"/>
      <color indexed="8"/>
      <name val="Czcionka tekstu podstawowego"/>
      <family val="2"/>
      <charset val="238"/>
    </font>
    <font>
      <b/>
      <sz val="12"/>
      <color indexed="8"/>
      <name val="Calibri"/>
      <family val="2"/>
      <charset val="238"/>
    </font>
    <font>
      <sz val="16"/>
      <color indexed="8"/>
      <name val="Calibri"/>
      <family val="2"/>
      <charset val="238"/>
    </font>
    <font>
      <b/>
      <sz val="14"/>
      <color indexed="8"/>
      <name val="Calibri"/>
      <family val="2"/>
      <charset val="238"/>
    </font>
    <font>
      <sz val="14"/>
      <color indexed="8"/>
      <name val="Calibri"/>
      <family val="2"/>
      <charset val="238"/>
    </font>
    <font>
      <sz val="16"/>
      <name val="Times New Roman"/>
      <family val="1"/>
      <charset val="238"/>
    </font>
    <font>
      <sz val="16"/>
      <name val="Calibri"/>
      <family val="2"/>
      <charset val="238"/>
      <scheme val="minor"/>
    </font>
    <font>
      <sz val="11"/>
      <color indexed="8"/>
      <name val="Roboto"/>
      <charset val="238"/>
    </font>
    <font>
      <b/>
      <sz val="16"/>
      <color indexed="8"/>
      <name val="Roboto"/>
      <charset val="238"/>
    </font>
    <font>
      <sz val="16"/>
      <color indexed="8"/>
      <name val="Roboto"/>
      <charset val="238"/>
    </font>
    <font>
      <b/>
      <sz val="11"/>
      <color indexed="8"/>
      <name val="Roboto"/>
      <charset val="238"/>
    </font>
    <font>
      <b/>
      <sz val="10"/>
      <color indexed="8"/>
      <name val="Roboto"/>
      <charset val="238"/>
    </font>
    <font>
      <b/>
      <i/>
      <sz val="12"/>
      <name val="Roboto"/>
      <charset val="238"/>
    </font>
    <font>
      <b/>
      <sz val="12"/>
      <color indexed="8"/>
      <name val="Roboto"/>
      <charset val="238"/>
    </font>
    <font>
      <b/>
      <sz val="12"/>
      <name val="Roboto"/>
      <charset val="238"/>
    </font>
    <font>
      <b/>
      <sz val="11"/>
      <color theme="1"/>
      <name val="Roboto"/>
      <charset val="238"/>
    </font>
    <font>
      <b/>
      <sz val="14"/>
      <color rgb="FFFF0000"/>
      <name val="Roboto"/>
      <charset val="238"/>
    </font>
    <font>
      <sz val="14"/>
      <color rgb="FFFF0000"/>
      <name val="Roboto"/>
      <charset val="238"/>
    </font>
    <font>
      <sz val="14"/>
      <color indexed="8"/>
      <name val="Roboto"/>
      <charset val="238"/>
    </font>
    <font>
      <b/>
      <sz val="14"/>
      <color indexed="8"/>
      <name val="Roboto"/>
      <charset val="238"/>
    </font>
    <font>
      <sz val="10"/>
      <color indexed="8"/>
      <name val="Roboto"/>
      <charset val="238"/>
    </font>
    <font>
      <sz val="10"/>
      <name val="Roboto"/>
      <charset val="238"/>
    </font>
    <font>
      <sz val="9"/>
      <name val="Roboto"/>
      <charset val="238"/>
    </font>
    <font>
      <sz val="12"/>
      <color indexed="8"/>
      <name val="Roboto"/>
      <charset val="238"/>
    </font>
    <font>
      <b/>
      <sz val="12"/>
      <color theme="1"/>
      <name val="Roboto"/>
      <charset val="238"/>
    </font>
    <font>
      <b/>
      <sz val="12"/>
      <color rgb="FFFF0000"/>
      <name val="Roboto"/>
      <charset val="238"/>
    </font>
    <font>
      <b/>
      <i/>
      <sz val="11"/>
      <name val="Roboto"/>
      <charset val="238"/>
    </font>
    <font>
      <b/>
      <sz val="18"/>
      <name val="Roboto"/>
      <charset val="238"/>
    </font>
    <font>
      <sz val="12"/>
      <name val="Roboto"/>
      <charset val="238"/>
    </font>
    <font>
      <b/>
      <sz val="14"/>
      <name val="Roboto"/>
      <charset val="238"/>
    </font>
    <font>
      <b/>
      <sz val="18"/>
      <color indexed="8"/>
      <name val="Roboto"/>
      <charset val="238"/>
    </font>
    <font>
      <sz val="18"/>
      <color indexed="8"/>
      <name val="Roboto"/>
      <charset val="238"/>
    </font>
    <font>
      <b/>
      <sz val="20"/>
      <color indexed="8"/>
      <name val="Roboto"/>
      <charset val="238"/>
    </font>
    <font>
      <b/>
      <sz val="24"/>
      <color indexed="8"/>
      <name val="Roboto"/>
      <charset val="238"/>
    </font>
    <font>
      <sz val="20"/>
      <color indexed="8"/>
      <name val="Roboto"/>
      <charset val="238"/>
    </font>
    <font>
      <sz val="11"/>
      <name val="Roboto"/>
      <charset val="238"/>
    </font>
    <font>
      <b/>
      <sz val="12"/>
      <color theme="1" tint="0.34998626667073579"/>
      <name val="Roboto"/>
      <charset val="238"/>
    </font>
    <font>
      <b/>
      <sz val="9"/>
      <color indexed="8"/>
      <name val="Roboto"/>
      <charset val="238"/>
    </font>
    <font>
      <sz val="11"/>
      <color theme="1"/>
      <name val="Roboto"/>
      <charset val="238"/>
    </font>
    <font>
      <b/>
      <i/>
      <sz val="12"/>
      <color theme="1"/>
      <name val="Roboto"/>
      <charset val="238"/>
    </font>
    <font>
      <b/>
      <sz val="9"/>
      <color indexed="8"/>
      <name val="Calibri"/>
      <family val="2"/>
      <charset val="238"/>
    </font>
    <font>
      <b/>
      <sz val="12"/>
      <color theme="1" tint="0.499984740745262"/>
      <name val="Roboto"/>
      <charset val="238"/>
    </font>
    <font>
      <b/>
      <sz val="12"/>
      <name val="Calibri"/>
      <family val="2"/>
      <charset val="238"/>
    </font>
    <font>
      <sz val="12"/>
      <color indexed="8"/>
      <name val="Calibri"/>
      <family val="2"/>
      <charset val="238"/>
    </font>
    <font>
      <b/>
      <sz val="11"/>
      <color theme="1"/>
      <name val="Calibri"/>
      <family val="2"/>
      <charset val="238"/>
      <scheme val="minor"/>
    </font>
    <font>
      <sz val="11"/>
      <color theme="1"/>
      <name val="Calibri"/>
      <family val="2"/>
      <charset val="238"/>
    </font>
    <font>
      <b/>
      <sz val="10"/>
      <color indexed="8"/>
      <name val="Calibri"/>
      <family val="2"/>
      <charset val="238"/>
      <scheme val="minor"/>
    </font>
    <font>
      <b/>
      <i/>
      <sz val="12"/>
      <name val="Calibri"/>
      <family val="2"/>
      <charset val="238"/>
      <scheme val="minor"/>
    </font>
    <font>
      <b/>
      <sz val="12"/>
      <name val="Calibri"/>
      <family val="2"/>
      <charset val="238"/>
      <scheme val="minor"/>
    </font>
    <font>
      <b/>
      <i/>
      <sz val="11"/>
      <name val="Calibri"/>
      <family val="2"/>
      <charset val="238"/>
      <scheme val="minor"/>
    </font>
    <font>
      <b/>
      <sz val="18"/>
      <color indexed="8"/>
      <name val="Calibri"/>
      <family val="2"/>
      <charset val="238"/>
      <scheme val="minor"/>
    </font>
    <font>
      <b/>
      <i/>
      <sz val="12"/>
      <color theme="1"/>
      <name val="Calibri"/>
      <family val="2"/>
      <charset val="238"/>
      <scheme val="minor"/>
    </font>
    <font>
      <b/>
      <sz val="10"/>
      <color theme="1"/>
      <name val="Roboto"/>
      <charset val="238"/>
    </font>
    <font>
      <sz val="11"/>
      <color rgb="FFFF0000"/>
      <name val="Calibri"/>
      <family val="2"/>
      <charset val="238"/>
      <scheme val="minor"/>
    </font>
    <font>
      <b/>
      <sz val="11"/>
      <color theme="1"/>
      <name val="Calibri"/>
      <family val="2"/>
      <charset val="238"/>
    </font>
    <font>
      <sz val="14"/>
      <color theme="1"/>
      <name val="Roboto"/>
      <charset val="238"/>
    </font>
    <font>
      <b/>
      <sz val="12"/>
      <color theme="1"/>
      <name val="Calibri"/>
      <family val="2"/>
      <charset val="238"/>
      <scheme val="minor"/>
    </font>
    <font>
      <b/>
      <sz val="12"/>
      <color theme="1"/>
      <name val="Calibri"/>
      <family val="2"/>
      <charset val="238"/>
    </font>
    <font>
      <sz val="11"/>
      <color rgb="FFFF0000"/>
      <name val="Roboto"/>
      <charset val="238"/>
    </font>
    <font>
      <b/>
      <i/>
      <sz val="11"/>
      <color theme="1"/>
      <name val="Roboto"/>
      <charset val="238"/>
    </font>
    <font>
      <b/>
      <sz val="14"/>
      <color theme="1"/>
      <name val="Roboto"/>
      <charset val="238"/>
    </font>
    <font>
      <sz val="11"/>
      <name val="Calibri"/>
      <family val="2"/>
      <charset val="238"/>
    </font>
    <font>
      <sz val="9"/>
      <color indexed="8"/>
      <name val="Roboto"/>
      <charset val="238"/>
    </font>
    <font>
      <b/>
      <sz val="11"/>
      <name val="Roboto"/>
      <charset val="238"/>
    </font>
    <font>
      <b/>
      <sz val="9"/>
      <name val="Roboto"/>
      <charset val="238"/>
    </font>
    <font>
      <b/>
      <sz val="9"/>
      <name val="Calibri"/>
      <family val="2"/>
      <charset val="238"/>
    </font>
    <font>
      <b/>
      <sz val="10"/>
      <name val="Roboto"/>
      <charset val="238"/>
    </font>
    <font>
      <b/>
      <sz val="11"/>
      <name val="Calibri"/>
      <family val="2"/>
      <charset val="238"/>
      <scheme val="minor"/>
    </font>
    <font>
      <sz val="16"/>
      <name val="Roboto"/>
      <charset val="238"/>
    </font>
    <font>
      <b/>
      <sz val="16"/>
      <name val="Roboto"/>
      <charset val="238"/>
    </font>
    <font>
      <b/>
      <sz val="12"/>
      <name val="Robo"/>
      <charset val="238"/>
    </font>
    <font>
      <sz val="12"/>
      <name val="Robo"/>
      <charset val="238"/>
    </font>
    <font>
      <sz val="14"/>
      <name val="Roboto"/>
      <charset val="238"/>
    </font>
    <font>
      <b/>
      <sz val="24"/>
      <name val="Roboto"/>
      <charset val="238"/>
    </font>
    <font>
      <sz val="18"/>
      <name val="Roboto"/>
      <charset val="238"/>
    </font>
    <font>
      <sz val="11"/>
      <name val="Calibri"/>
      <family val="2"/>
      <charset val="238"/>
      <scheme val="minor"/>
    </font>
    <font>
      <b/>
      <sz val="11"/>
      <name val="Calibri"/>
      <family val="2"/>
      <charset val="238"/>
    </font>
    <font>
      <b/>
      <sz val="20"/>
      <name val="Roboto"/>
      <charset val="238"/>
    </font>
    <font>
      <sz val="20"/>
      <name val="Roboto"/>
      <charset val="238"/>
    </font>
    <font>
      <sz val="12"/>
      <name val="Times New Roman"/>
      <family val="1"/>
      <charset val="238"/>
    </font>
    <font>
      <sz val="16"/>
      <name val="Calibri"/>
      <family val="2"/>
      <charset val="238"/>
    </font>
    <font>
      <b/>
      <sz val="16"/>
      <name val="Calibri"/>
      <family val="2"/>
      <charset val="238"/>
    </font>
    <font>
      <b/>
      <sz val="14"/>
      <name val="Calibri"/>
      <family val="2"/>
      <charset val="238"/>
    </font>
    <font>
      <sz val="14"/>
      <name val="Calibri"/>
      <family val="2"/>
      <charset val="238"/>
    </font>
    <font>
      <b/>
      <sz val="14"/>
      <name val="Calibri"/>
      <family val="2"/>
      <charset val="238"/>
      <scheme val="minor"/>
    </font>
    <font>
      <sz val="14"/>
      <color indexed="8"/>
      <name val="Calibri"/>
      <family val="2"/>
      <charset val="238"/>
      <scheme val="minor"/>
    </font>
    <font>
      <b/>
      <i/>
      <sz val="10"/>
      <name val="Roboto"/>
      <charset val="238"/>
    </font>
    <font>
      <sz val="14"/>
      <name val="Calibri"/>
      <family val="2"/>
      <charset val="238"/>
      <scheme val="minor"/>
    </font>
    <font>
      <sz val="14"/>
      <name val="Cambria"/>
      <family val="1"/>
      <charset val="238"/>
      <scheme val="major"/>
    </font>
    <font>
      <b/>
      <sz val="16"/>
      <color rgb="FFFF0000"/>
      <name val="Roboto"/>
      <charset val="238"/>
    </font>
    <font>
      <sz val="11"/>
      <color rgb="FFFF0000"/>
      <name val="Calibri"/>
      <family val="2"/>
      <charset val="238"/>
    </font>
    <font>
      <b/>
      <sz val="16"/>
      <color rgb="FFFF0000"/>
      <name val="Calibri"/>
      <family val="2"/>
      <charset val="238"/>
    </font>
  </fonts>
  <fills count="11">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C4C4C4"/>
        <bgColor indexed="64"/>
      </patternFill>
    </fill>
    <fill>
      <patternFill patternType="solid">
        <fgColor rgb="FFE2E2E2"/>
        <bgColor indexed="64"/>
      </patternFill>
    </fill>
    <fill>
      <patternFill patternType="solid">
        <fgColor rgb="FFD2E8FF"/>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s>
  <cellStyleXfs count="7">
    <xf numFmtId="0" fontId="0" fillId="0" borderId="0"/>
    <xf numFmtId="0" fontId="4" fillId="0" borderId="0"/>
    <xf numFmtId="0" fontId="9" fillId="0" borderId="0"/>
    <xf numFmtId="0" fontId="8" fillId="0" borderId="0"/>
    <xf numFmtId="0" fontId="3" fillId="0" borderId="0"/>
    <xf numFmtId="0" fontId="2" fillId="0" borderId="0"/>
    <xf numFmtId="0" fontId="2" fillId="0" borderId="0"/>
  </cellStyleXfs>
  <cellXfs count="629">
    <xf numFmtId="0" fontId="0" fillId="0" borderId="0" xfId="0"/>
    <xf numFmtId="0" fontId="0" fillId="0" borderId="0" xfId="0"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16" fillId="0" borderId="0" xfId="0" applyFont="1"/>
    <xf numFmtId="0" fontId="21" fillId="0" borderId="5" xfId="0" applyFont="1" applyFill="1" applyBorder="1" applyAlignment="1">
      <alignment vertical="center" wrapText="1"/>
    </xf>
    <xf numFmtId="14" fontId="16"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19" fillId="6" borderId="6" xfId="0" applyFont="1" applyFill="1" applyBorder="1" applyAlignment="1">
      <alignment vertical="center"/>
    </xf>
    <xf numFmtId="0" fontId="19" fillId="6" borderId="6" xfId="0" applyFont="1" applyFill="1" applyBorder="1" applyAlignment="1">
      <alignment horizontal="left" vertical="center"/>
    </xf>
    <xf numFmtId="0" fontId="22" fillId="6" borderId="6" xfId="0" applyFont="1" applyFill="1" applyBorder="1" applyAlignment="1">
      <alignment vertical="center"/>
    </xf>
    <xf numFmtId="0" fontId="22" fillId="6" borderId="8" xfId="0" applyFont="1" applyFill="1" applyBorder="1" applyAlignment="1">
      <alignment vertical="center"/>
    </xf>
    <xf numFmtId="0" fontId="22" fillId="5" borderId="1" xfId="0" applyFont="1" applyFill="1" applyBorder="1" applyAlignment="1">
      <alignment horizontal="center" vertical="center" wrapText="1"/>
    </xf>
    <xf numFmtId="0" fontId="22" fillId="0" borderId="1" xfId="0" applyFont="1" applyFill="1" applyBorder="1" applyAlignment="1">
      <alignment vertical="center" wrapText="1"/>
    </xf>
    <xf numFmtId="0" fontId="23" fillId="0" borderId="8" xfId="0" applyFont="1" applyFill="1" applyBorder="1" applyAlignment="1">
      <alignment vertical="center" wrapText="1"/>
    </xf>
    <xf numFmtId="0" fontId="23" fillId="0" borderId="8" xfId="3" applyFont="1" applyFill="1" applyBorder="1" applyAlignment="1">
      <alignment vertical="center" wrapText="1"/>
    </xf>
    <xf numFmtId="0" fontId="16" fillId="0" borderId="0" xfId="0" applyFont="1" applyAlignment="1">
      <alignment horizontal="center" vertical="center"/>
    </xf>
    <xf numFmtId="0" fontId="22" fillId="0" borderId="0" xfId="0" applyFont="1"/>
    <xf numFmtId="0" fontId="18" fillId="0" borderId="0" xfId="0" applyFont="1" applyAlignment="1">
      <alignment horizontal="left" vertical="top"/>
    </xf>
    <xf numFmtId="0" fontId="18" fillId="0" borderId="0" xfId="0" applyFont="1" applyAlignment="1"/>
    <xf numFmtId="0" fontId="17" fillId="0" borderId="0" xfId="0" applyFont="1" applyAlignment="1">
      <alignment vertical="top" wrapText="1"/>
    </xf>
    <xf numFmtId="0" fontId="25" fillId="0" borderId="0" xfId="0" applyFont="1"/>
    <xf numFmtId="0" fontId="26" fillId="0" borderId="0" xfId="0" applyFont="1"/>
    <xf numFmtId="0" fontId="27" fillId="0" borderId="0" xfId="0" applyFont="1"/>
    <xf numFmtId="0" fontId="18" fillId="0" borderId="0" xfId="0" applyFont="1"/>
    <xf numFmtId="0" fontId="16" fillId="2" borderId="0" xfId="0" applyFont="1" applyFill="1"/>
    <xf numFmtId="0" fontId="18" fillId="0" borderId="0" xfId="0" applyFont="1" applyFill="1" applyBorder="1"/>
    <xf numFmtId="0" fontId="19" fillId="0" borderId="0" xfId="0" applyFont="1"/>
    <xf numFmtId="0" fontId="19" fillId="0" borderId="0" xfId="0" applyFont="1" applyFill="1" applyBorder="1"/>
    <xf numFmtId="0" fontId="7" fillId="0" borderId="15" xfId="0" applyFont="1" applyFill="1" applyBorder="1" applyAlignment="1">
      <alignment vertical="center" wrapText="1"/>
    </xf>
    <xf numFmtId="0" fontId="21" fillId="0" borderId="7" xfId="0" applyFont="1" applyFill="1" applyBorder="1" applyAlignment="1">
      <alignment vertical="center" wrapText="1"/>
    </xf>
    <xf numFmtId="0" fontId="21" fillId="0" borderId="1" xfId="0" applyFont="1" applyFill="1" applyBorder="1" applyAlignment="1">
      <alignment vertical="center" wrapText="1"/>
    </xf>
    <xf numFmtId="164" fontId="17" fillId="0" borderId="0" xfId="0" applyNumberFormat="1" applyFont="1" applyAlignment="1"/>
    <xf numFmtId="0" fontId="18" fillId="0" borderId="0" xfId="0" applyFont="1" applyFill="1" applyBorder="1" applyAlignment="1">
      <alignment vertical="center"/>
    </xf>
    <xf numFmtId="0" fontId="22" fillId="6" borderId="20" xfId="0" applyFont="1" applyFill="1" applyBorder="1" applyAlignment="1">
      <alignment vertical="center"/>
    </xf>
    <xf numFmtId="0" fontId="22" fillId="6" borderId="22" xfId="0" applyFont="1" applyFill="1" applyBorder="1" applyAlignment="1">
      <alignment vertical="center"/>
    </xf>
    <xf numFmtId="0" fontId="23" fillId="0"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7" fillId="0" borderId="0" xfId="0" applyFont="1" applyFill="1" applyBorder="1" applyAlignment="1">
      <alignment vertical="center"/>
    </xf>
    <xf numFmtId="0" fontId="36" fillId="0" borderId="0" xfId="0" applyFont="1" applyFill="1" applyAlignment="1">
      <alignment horizontal="center" vertical="center" wrapText="1"/>
    </xf>
    <xf numFmtId="0" fontId="37" fillId="0" borderId="0" xfId="0" applyFont="1" applyFill="1" applyAlignment="1">
      <alignment horizontal="center" vertical="center" wrapText="1"/>
    </xf>
    <xf numFmtId="0" fontId="23" fillId="0" borderId="1" xfId="3" applyFont="1" applyFill="1" applyBorder="1" applyAlignment="1">
      <alignment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18" fillId="0" borderId="0" xfId="0" applyFont="1" applyFill="1" applyBorder="1" applyAlignment="1">
      <alignment horizontal="left" vertical="center"/>
    </xf>
    <xf numFmtId="0" fontId="28" fillId="0" borderId="0" xfId="0" applyFont="1" applyFill="1" applyBorder="1" applyAlignment="1">
      <alignment horizontal="left" vertical="center" wrapText="1"/>
    </xf>
    <xf numFmtId="0" fontId="38" fillId="0" borderId="0" xfId="0" applyFont="1" applyAlignment="1">
      <alignment horizontal="left" wrapText="1"/>
    </xf>
    <xf numFmtId="0" fontId="18" fillId="0" borderId="0" xfId="0" applyFont="1" applyAlignment="1">
      <alignment horizontal="left"/>
    </xf>
    <xf numFmtId="0" fontId="26" fillId="0" borderId="0" xfId="0" applyFont="1" applyAlignment="1">
      <alignment horizontal="left"/>
    </xf>
    <xf numFmtId="0" fontId="16" fillId="0" borderId="0" xfId="0" applyFont="1" applyAlignment="1">
      <alignment horizontal="left"/>
    </xf>
    <xf numFmtId="0" fontId="23" fillId="8" borderId="1" xfId="0" applyFont="1" applyFill="1" applyBorder="1" applyAlignment="1">
      <alignment horizontal="center" vertical="center" wrapText="1"/>
    </xf>
    <xf numFmtId="0" fontId="29" fillId="7" borderId="1" xfId="0" applyFont="1" applyFill="1" applyBorder="1" applyAlignment="1">
      <alignment horizontal="center" vertical="center" textRotation="90" wrapText="1"/>
    </xf>
    <xf numFmtId="0" fontId="23" fillId="7" borderId="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18" fillId="0" borderId="0" xfId="0" applyFont="1" applyAlignment="1">
      <alignment vertical="top" wrapText="1"/>
    </xf>
    <xf numFmtId="49" fontId="16" fillId="0" borderId="1" xfId="0" applyNumberFormat="1" applyFont="1" applyFill="1" applyBorder="1" applyAlignment="1">
      <alignment horizontal="center" vertical="center" wrapText="1"/>
    </xf>
    <xf numFmtId="0" fontId="29" fillId="8" borderId="3" xfId="0" applyFont="1" applyFill="1" applyBorder="1" applyAlignment="1">
      <alignment horizontal="center" vertical="center" textRotation="90" wrapText="1"/>
    </xf>
    <xf numFmtId="0" fontId="34" fillId="8" borderId="1" xfId="0" applyFont="1" applyFill="1" applyBorder="1" applyAlignment="1">
      <alignment horizontal="center" vertical="center" wrapText="1"/>
    </xf>
    <xf numFmtId="0" fontId="23" fillId="2" borderId="8" xfId="3" applyFont="1" applyFill="1" applyBorder="1" applyAlignment="1">
      <alignment vertical="center" wrapText="1"/>
    </xf>
    <xf numFmtId="0" fontId="23" fillId="2" borderId="1" xfId="3" applyFont="1" applyFill="1" applyBorder="1" applyAlignment="1">
      <alignment horizontal="left" vertical="center" wrapText="1"/>
    </xf>
    <xf numFmtId="0" fontId="47" fillId="0" borderId="0" xfId="0" applyFont="1"/>
    <xf numFmtId="0" fontId="33" fillId="0" borderId="1" xfId="3" applyFont="1" applyFill="1" applyBorder="1" applyAlignment="1">
      <alignment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0" fillId="7" borderId="1" xfId="0" applyFont="1" applyFill="1" applyBorder="1" applyAlignment="1">
      <alignment horizontal="center" vertical="center" wrapText="1"/>
    </xf>
    <xf numFmtId="0" fontId="0" fillId="0" borderId="0" xfId="0" applyAlignment="1">
      <alignment vertical="top" wrapText="1"/>
    </xf>
    <xf numFmtId="0" fontId="32" fillId="0" borderId="0" xfId="0" applyFont="1" applyFill="1" applyBorder="1" applyAlignment="1">
      <alignment horizontal="left" vertical="center"/>
    </xf>
    <xf numFmtId="0" fontId="32" fillId="0" borderId="0" xfId="0" applyFont="1"/>
    <xf numFmtId="16" fontId="16" fillId="0" borderId="1" xfId="0" applyNumberFormat="1" applyFont="1" applyFill="1" applyBorder="1" applyAlignment="1">
      <alignment horizontal="center" vertical="center" wrapText="1"/>
    </xf>
    <xf numFmtId="0" fontId="0" fillId="0" borderId="1" xfId="0" applyBorder="1"/>
    <xf numFmtId="0" fontId="32" fillId="0" borderId="0" xfId="0" applyFont="1" applyFill="1" applyBorder="1" applyAlignment="1">
      <alignment vertical="center"/>
    </xf>
    <xf numFmtId="0" fontId="32" fillId="0" borderId="0" xfId="0" applyFont="1" applyFill="1" applyBorder="1" applyAlignment="1">
      <alignment horizontal="center" vertical="center"/>
    </xf>
    <xf numFmtId="164" fontId="32" fillId="0" borderId="1" xfId="0" applyNumberFormat="1" applyFont="1" applyFill="1" applyBorder="1" applyAlignment="1">
      <alignment horizontal="center" vertical="center"/>
    </xf>
    <xf numFmtId="0" fontId="33" fillId="8" borderId="1"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32" fillId="0" borderId="0" xfId="0" applyFont="1" applyFill="1" applyBorder="1" applyAlignment="1">
      <alignment horizontal="left" vertical="center"/>
    </xf>
    <xf numFmtId="0" fontId="0" fillId="0" borderId="0" xfId="0" applyAlignment="1">
      <alignment vertical="center"/>
    </xf>
    <xf numFmtId="0" fontId="27" fillId="0" borderId="0" xfId="0" applyFont="1" applyFill="1" applyBorder="1" applyAlignment="1">
      <alignment horizontal="center" vertical="center" wrapText="1"/>
    </xf>
    <xf numFmtId="0" fontId="22" fillId="0" borderId="0" xfId="0" applyFont="1" applyFill="1" applyBorder="1" applyAlignment="1">
      <alignment vertical="center"/>
    </xf>
    <xf numFmtId="164" fontId="6" fillId="0" borderId="3" xfId="0" applyNumberFormat="1" applyFont="1" applyFill="1" applyBorder="1" applyAlignment="1">
      <alignment vertical="center"/>
    </xf>
    <xf numFmtId="0" fontId="6" fillId="0" borderId="3" xfId="0" applyFont="1" applyFill="1" applyBorder="1" applyAlignment="1">
      <alignment horizontal="center" vertical="center" wrapText="1"/>
    </xf>
    <xf numFmtId="49" fontId="55" fillId="0" borderId="3" xfId="0" applyNumberFormat="1" applyFont="1" applyFill="1" applyBorder="1" applyAlignment="1">
      <alignment horizontal="center" vertical="center" wrapText="1"/>
    </xf>
    <xf numFmtId="0" fontId="6" fillId="9" borderId="6" xfId="0" applyFont="1" applyFill="1" applyBorder="1" applyAlignment="1">
      <alignment vertical="center"/>
    </xf>
    <xf numFmtId="0" fontId="6" fillId="9" borderId="6" xfId="0" applyFont="1" applyFill="1" applyBorder="1" applyAlignment="1">
      <alignment horizontal="left" vertical="center"/>
    </xf>
    <xf numFmtId="49" fontId="6" fillId="9" borderId="6" xfId="0" applyNumberFormat="1" applyFont="1" applyFill="1" applyBorder="1" applyAlignment="1">
      <alignment vertical="center"/>
    </xf>
    <xf numFmtId="0" fontId="0" fillId="9" borderId="6" xfId="0" applyFill="1" applyBorder="1" applyAlignment="1">
      <alignment horizontal="center" vertical="center"/>
    </xf>
    <xf numFmtId="0" fontId="20" fillId="9" borderId="6"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0" fontId="56" fillId="0" borderId="4" xfId="0" applyFont="1" applyFill="1" applyBorder="1" applyAlignment="1">
      <alignment vertical="center" wrapText="1"/>
    </xf>
    <xf numFmtId="14" fontId="7"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0" fontId="0" fillId="0" borderId="4" xfId="0" applyBorder="1" applyAlignment="1">
      <alignment horizontal="center" vertical="center"/>
    </xf>
    <xf numFmtId="164" fontId="7" fillId="0" borderId="1" xfId="0" applyNumberFormat="1" applyFont="1" applyFill="1" applyBorder="1" applyAlignment="1">
      <alignment horizontal="center" vertical="center" wrapText="1"/>
    </xf>
    <xf numFmtId="0" fontId="56" fillId="0" borderId="1" xfId="0" applyFont="1" applyFill="1" applyBorder="1" applyAlignment="1">
      <alignment vertical="center" wrapText="1"/>
    </xf>
    <xf numFmtId="14"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5" borderId="3" xfId="0" applyFill="1" applyBorder="1" applyAlignment="1">
      <alignment horizontal="center" vertical="center"/>
    </xf>
    <xf numFmtId="164" fontId="7" fillId="0" borderId="4"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53" fillId="0" borderId="4" xfId="0" applyNumberFormat="1" applyFont="1" applyFill="1" applyBorder="1" applyAlignment="1">
      <alignment horizontal="center" vertical="center" wrapText="1"/>
    </xf>
    <xf numFmtId="0" fontId="54" fillId="0" borderId="4" xfId="0" applyFont="1" applyBorder="1" applyAlignment="1">
      <alignment horizontal="center" vertical="center"/>
    </xf>
    <xf numFmtId="49" fontId="53" fillId="0" borderId="1" xfId="0" applyNumberFormat="1" applyFont="1" applyFill="1" applyBorder="1" applyAlignment="1">
      <alignment horizontal="center" vertical="center" wrapText="1"/>
    </xf>
    <xf numFmtId="0" fontId="54" fillId="0" borderId="1" xfId="0" applyFont="1" applyBorder="1" applyAlignment="1">
      <alignment horizontal="center" vertical="center"/>
    </xf>
    <xf numFmtId="2" fontId="7" fillId="0" borderId="1" xfId="0" applyNumberFormat="1" applyFont="1" applyFill="1" applyBorder="1" applyAlignment="1">
      <alignment horizontal="center" vertical="center"/>
    </xf>
    <xf numFmtId="0" fontId="53" fillId="9" borderId="6" xfId="0" applyFont="1" applyFill="1" applyBorder="1" applyAlignment="1">
      <alignment vertical="center"/>
    </xf>
    <xf numFmtId="0" fontId="6" fillId="5" borderId="1" xfId="0" applyFont="1" applyFill="1" applyBorder="1" applyAlignment="1">
      <alignment horizontal="left" vertical="center" wrapText="1"/>
    </xf>
    <xf numFmtId="49" fontId="6"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6" fillId="9" borderId="1" xfId="0" applyFont="1" applyFill="1" applyBorder="1" applyAlignment="1">
      <alignment vertical="center"/>
    </xf>
    <xf numFmtId="0" fontId="6" fillId="9" borderId="1" xfId="0" applyFont="1" applyFill="1" applyBorder="1" applyAlignment="1">
      <alignment horizontal="left" vertical="center"/>
    </xf>
    <xf numFmtId="49" fontId="6" fillId="9" borderId="1" xfId="0" applyNumberFormat="1" applyFont="1" applyFill="1" applyBorder="1" applyAlignment="1">
      <alignment vertical="center"/>
    </xf>
    <xf numFmtId="0" fontId="0" fillId="9" borderId="1" xfId="0" applyFill="1" applyBorder="1" applyAlignment="1">
      <alignment horizontal="center" vertical="center"/>
    </xf>
    <xf numFmtId="49" fontId="7" fillId="0" borderId="1" xfId="0" applyNumberFormat="1" applyFont="1" applyFill="1" applyBorder="1" applyAlignment="1">
      <alignment horizontal="center" vertical="center"/>
    </xf>
    <xf numFmtId="0" fontId="57" fillId="0" borderId="1" xfId="3" applyFont="1" applyFill="1" applyBorder="1" applyAlignment="1">
      <alignment vertical="center" wrapText="1"/>
    </xf>
    <xf numFmtId="0" fontId="5" fillId="3" borderId="1"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vertical="center"/>
    </xf>
    <xf numFmtId="0" fontId="0" fillId="0" borderId="0" xfId="0" applyAlignment="1">
      <alignment horizontal="center" vertical="center"/>
    </xf>
    <xf numFmtId="0" fontId="5" fillId="0" borderId="0" xfId="0" applyFont="1" applyAlignment="1">
      <alignment horizontal="left" vertical="center"/>
    </xf>
    <xf numFmtId="0" fontId="10" fillId="0" borderId="0" xfId="0" applyFont="1" applyFill="1" applyBorder="1" applyAlignment="1">
      <alignment horizontal="right" vertical="center" textRotation="90"/>
    </xf>
    <xf numFmtId="0" fontId="10" fillId="0" borderId="0" xfId="0" applyFont="1" applyBorder="1" applyAlignment="1">
      <alignment horizontal="right" vertical="center" textRotation="90"/>
    </xf>
    <xf numFmtId="0" fontId="29" fillId="2" borderId="1" xfId="0" applyFont="1" applyFill="1" applyBorder="1" applyAlignment="1">
      <alignment horizontal="center" vertical="center" textRotation="90" wrapText="1"/>
    </xf>
    <xf numFmtId="0" fontId="5" fillId="0" borderId="1" xfId="0" applyFont="1" applyBorder="1" applyAlignment="1">
      <alignment horizontal="center" vertical="center"/>
    </xf>
    <xf numFmtId="49" fontId="0" fillId="0" borderId="1" xfId="0" applyNumberFormat="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wrapText="1"/>
    </xf>
    <xf numFmtId="0" fontId="60" fillId="0" borderId="4" xfId="0" applyFont="1" applyFill="1" applyBorder="1" applyAlignment="1">
      <alignment vertical="center" wrapText="1"/>
    </xf>
    <xf numFmtId="49" fontId="7" fillId="0" borderId="9" xfId="0" applyNumberFormat="1" applyFont="1" applyFill="1" applyBorder="1" applyAlignment="1">
      <alignment horizontal="center" vertical="center"/>
    </xf>
    <xf numFmtId="49" fontId="27" fillId="0" borderId="0" xfId="0" applyNumberFormat="1" applyFont="1" applyFill="1" applyBorder="1" applyAlignment="1">
      <alignment vertical="center"/>
    </xf>
    <xf numFmtId="49" fontId="18" fillId="0" borderId="0" xfId="0" applyNumberFormat="1" applyFont="1" applyFill="1" applyBorder="1" applyAlignment="1">
      <alignment horizontal="center" vertical="center"/>
    </xf>
    <xf numFmtId="49" fontId="37" fillId="0" borderId="0" xfId="0" applyNumberFormat="1" applyFont="1" applyFill="1" applyAlignment="1">
      <alignment horizontal="center" vertical="center" wrapText="1"/>
    </xf>
    <xf numFmtId="49" fontId="18" fillId="0" borderId="0" xfId="0" applyNumberFormat="1" applyFont="1" applyAlignment="1"/>
    <xf numFmtId="49" fontId="26" fillId="0" borderId="0" xfId="0" applyNumberFormat="1" applyFont="1"/>
    <xf numFmtId="49" fontId="16" fillId="0" borderId="0" xfId="0" applyNumberFormat="1" applyFont="1"/>
    <xf numFmtId="0" fontId="20" fillId="9" borderId="8" xfId="0"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0" fillId="0" borderId="0" xfId="0"/>
    <xf numFmtId="0" fontId="0" fillId="0" borderId="0" xfId="0" applyAlignment="1">
      <alignment horizontal="center"/>
    </xf>
    <xf numFmtId="164" fontId="0" fillId="0" borderId="0" xfId="0" applyNumberFormat="1" applyAlignment="1">
      <alignment horizontal="center"/>
    </xf>
    <xf numFmtId="164" fontId="6" fillId="0" borderId="0" xfId="0" applyNumberFormat="1" applyFont="1" applyFill="1" applyBorder="1" applyAlignment="1">
      <alignment horizontal="center" vertical="center" wrapText="1"/>
    </xf>
    <xf numFmtId="14" fontId="16" fillId="0" borderId="1" xfId="0" applyNumberFormat="1" applyFont="1" applyFill="1" applyBorder="1" applyAlignment="1">
      <alignment horizontal="left" vertical="center" wrapText="1"/>
    </xf>
    <xf numFmtId="164" fontId="16" fillId="0" borderId="1" xfId="0" applyNumberFormat="1" applyFont="1" applyFill="1" applyBorder="1" applyAlignment="1">
      <alignment horizontal="center" vertical="center"/>
    </xf>
    <xf numFmtId="0" fontId="23" fillId="0" borderId="1" xfId="3" applyFont="1" applyFill="1" applyBorder="1" applyAlignment="1">
      <alignment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164" fontId="44"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44" fillId="0" borderId="1" xfId="0" applyNumberFormat="1" applyFont="1" applyFill="1" applyBorder="1" applyAlignment="1">
      <alignment horizontal="center" vertical="center"/>
    </xf>
    <xf numFmtId="49" fontId="0" fillId="0" borderId="0" xfId="0" applyNumberFormat="1" applyAlignment="1">
      <alignment horizontal="center"/>
    </xf>
    <xf numFmtId="49" fontId="32" fillId="0" borderId="1" xfId="0" applyNumberFormat="1" applyFont="1" applyBorder="1" applyAlignment="1">
      <alignment horizontal="center" vertical="center"/>
    </xf>
    <xf numFmtId="49" fontId="16" fillId="0" borderId="0" xfId="0" applyNumberFormat="1" applyFont="1" applyAlignment="1">
      <alignment horizontal="center"/>
    </xf>
    <xf numFmtId="164" fontId="17" fillId="0" borderId="0" xfId="0" applyNumberFormat="1" applyFont="1" applyAlignment="1">
      <alignment horizontal="center"/>
    </xf>
    <xf numFmtId="0" fontId="32" fillId="0" borderId="0" xfId="0" applyFont="1" applyAlignment="1">
      <alignment horizontal="center"/>
    </xf>
    <xf numFmtId="0" fontId="48" fillId="0" borderId="1" xfId="0" applyFont="1" applyBorder="1" applyAlignment="1">
      <alignment vertical="center"/>
    </xf>
    <xf numFmtId="0" fontId="6" fillId="4" borderId="6" xfId="0" applyFont="1" applyFill="1" applyBorder="1" applyAlignment="1">
      <alignment vertical="center"/>
    </xf>
    <xf numFmtId="0" fontId="32"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49" fontId="22" fillId="0" borderId="0" xfId="0" applyNumberFormat="1" applyFont="1" applyAlignment="1">
      <alignment horizontal="center"/>
    </xf>
    <xf numFmtId="49" fontId="16" fillId="0" borderId="1" xfId="0" applyNumberFormat="1" applyFont="1" applyBorder="1" applyAlignment="1">
      <alignment horizontal="center"/>
    </xf>
    <xf numFmtId="49" fontId="29" fillId="0" borderId="0" xfId="0" applyNumberFormat="1" applyFont="1" applyFill="1" applyBorder="1" applyAlignment="1">
      <alignment horizontal="center" vertical="center"/>
    </xf>
    <xf numFmtId="49" fontId="30" fillId="0" borderId="0" xfId="0" applyNumberFormat="1" applyFont="1" applyFill="1" applyBorder="1" applyAlignment="1">
      <alignment horizontal="center" vertical="center" wrapText="1"/>
    </xf>
    <xf numFmtId="49" fontId="31" fillId="0" borderId="0" xfId="0" applyNumberFormat="1" applyFont="1" applyFill="1" applyBorder="1" applyAlignment="1">
      <alignment horizontal="center"/>
    </xf>
    <xf numFmtId="49" fontId="16" fillId="0" borderId="0" xfId="0" applyNumberFormat="1" applyFont="1" applyFill="1" applyBorder="1" applyAlignment="1">
      <alignment horizont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5" borderId="1" xfId="0" applyFont="1" applyFill="1" applyBorder="1" applyAlignment="1">
      <alignment horizontal="center" vertical="center"/>
    </xf>
    <xf numFmtId="164" fontId="7" fillId="0" borderId="7" xfId="0" applyNumberFormat="1" applyFont="1" applyFill="1" applyBorder="1" applyAlignment="1">
      <alignment horizontal="center" vertical="center" wrapText="1"/>
    </xf>
    <xf numFmtId="0" fontId="0" fillId="0" borderId="3" xfId="0" applyBorder="1" applyAlignment="1">
      <alignment horizontal="center" vertical="center"/>
    </xf>
    <xf numFmtId="164" fontId="7" fillId="0" borderId="15" xfId="0" applyNumberFormat="1" applyFont="1" applyFill="1" applyBorder="1" applyAlignment="1">
      <alignment horizontal="center" vertical="center"/>
    </xf>
    <xf numFmtId="0" fontId="19" fillId="6" borderId="1" xfId="0" applyFont="1" applyFill="1" applyBorder="1" applyAlignment="1">
      <alignment vertical="center"/>
    </xf>
    <xf numFmtId="0" fontId="21" fillId="0" borderId="0" xfId="0" applyFont="1" applyFill="1" applyBorder="1" applyAlignment="1">
      <alignment vertical="center" wrapText="1"/>
    </xf>
    <xf numFmtId="0" fontId="19" fillId="5" borderId="1" xfId="0" applyFont="1" applyFill="1" applyBorder="1" applyAlignment="1">
      <alignment vertical="center"/>
    </xf>
    <xf numFmtId="14" fontId="62" fillId="0" borderId="1" xfId="0" applyNumberFormat="1" applyFont="1" applyFill="1" applyBorder="1" applyAlignment="1">
      <alignment horizontal="left" vertical="center" wrapText="1"/>
    </xf>
    <xf numFmtId="49" fontId="54" fillId="0" borderId="1" xfId="0" applyNumberFormat="1" applyFont="1" applyBorder="1" applyAlignment="1">
      <alignment horizontal="center"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23" fillId="0" borderId="8" xfId="3" applyNumberFormat="1" applyFont="1" applyFill="1" applyBorder="1" applyAlignment="1">
      <alignment vertical="center" wrapText="1"/>
    </xf>
    <xf numFmtId="0" fontId="19" fillId="6" borderId="8" xfId="0" applyFont="1" applyFill="1" applyBorder="1" applyAlignment="1">
      <alignment vertical="center"/>
    </xf>
    <xf numFmtId="0" fontId="65" fillId="0" borderId="1" xfId="3" applyFont="1" applyFill="1" applyBorder="1" applyAlignment="1">
      <alignment vertical="center" wrapText="1"/>
    </xf>
    <xf numFmtId="14" fontId="1" fillId="0" borderId="1" xfId="0" applyNumberFormat="1" applyFont="1" applyFill="1" applyBorder="1" applyAlignment="1">
      <alignment horizontal="left" vertical="center" wrapText="1"/>
    </xf>
    <xf numFmtId="0" fontId="21" fillId="2" borderId="1" xfId="3" applyFont="1" applyFill="1" applyBorder="1" applyAlignment="1">
      <alignment vertical="center" wrapText="1"/>
    </xf>
    <xf numFmtId="14" fontId="47" fillId="0" borderId="1" xfId="0" applyNumberFormat="1" applyFont="1" applyFill="1" applyBorder="1" applyAlignment="1">
      <alignment horizontal="left" vertical="center" wrapText="1"/>
    </xf>
    <xf numFmtId="49" fontId="47" fillId="0" borderId="1" xfId="0" applyNumberFormat="1" applyFont="1" applyFill="1" applyBorder="1" applyAlignment="1">
      <alignment horizontal="left" vertical="center" wrapText="1"/>
    </xf>
    <xf numFmtId="0" fontId="6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0" fillId="0" borderId="1" xfId="0" applyNumberFormat="1" applyBorder="1" applyAlignment="1">
      <alignment horizontal="center" vertical="center"/>
    </xf>
    <xf numFmtId="0" fontId="24" fillId="0" borderId="1" xfId="0" applyFont="1" applyFill="1" applyBorder="1" applyAlignment="1">
      <alignment horizontal="center" vertical="center" wrapText="1"/>
    </xf>
    <xf numFmtId="49" fontId="47" fillId="0" borderId="1" xfId="0" applyNumberFormat="1" applyFont="1" applyFill="1" applyBorder="1" applyAlignment="1">
      <alignment horizontal="center" vertical="center" wrapText="1"/>
    </xf>
    <xf numFmtId="0" fontId="47" fillId="0"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53" fillId="4" borderId="6" xfId="0" applyFont="1" applyFill="1" applyBorder="1" applyAlignment="1">
      <alignment vertical="center"/>
    </xf>
    <xf numFmtId="0" fontId="24" fillId="6" borderId="6" xfId="0" applyFont="1" applyFill="1" applyBorder="1" applyAlignment="1">
      <alignment vertical="center"/>
    </xf>
    <xf numFmtId="0" fontId="24" fillId="6" borderId="6" xfId="0" applyFont="1" applyFill="1" applyBorder="1" applyAlignment="1">
      <alignment horizontal="left" vertical="center"/>
    </xf>
    <xf numFmtId="0" fontId="47" fillId="6" borderId="6" xfId="0" applyFont="1" applyFill="1" applyBorder="1" applyAlignment="1">
      <alignment vertical="center"/>
    </xf>
    <xf numFmtId="0" fontId="33" fillId="6" borderId="6" xfId="0" applyFont="1" applyFill="1" applyBorder="1" applyAlignment="1">
      <alignment vertical="center"/>
    </xf>
    <xf numFmtId="0" fontId="48"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54" fillId="0" borderId="0" xfId="0" applyFont="1" applyAlignment="1">
      <alignment horizontal="center"/>
    </xf>
    <xf numFmtId="0" fontId="33" fillId="2" borderId="1" xfId="0" applyFont="1" applyFill="1" applyBorder="1" applyAlignment="1">
      <alignment horizontal="center" vertical="center"/>
    </xf>
    <xf numFmtId="164" fontId="47" fillId="0" borderId="1" xfId="0" applyNumberFormat="1" applyFont="1" applyFill="1" applyBorder="1" applyAlignment="1">
      <alignment horizontal="center" vertical="center"/>
    </xf>
    <xf numFmtId="0" fontId="48" fillId="0" borderId="7" xfId="0" applyFont="1" applyFill="1" applyBorder="1" applyAlignment="1">
      <alignment vertical="center" wrapText="1"/>
    </xf>
    <xf numFmtId="2" fontId="47" fillId="0" borderId="1" xfId="0" applyNumberFormat="1" applyFont="1" applyFill="1" applyBorder="1" applyAlignment="1">
      <alignment horizontal="center" vertical="center"/>
    </xf>
    <xf numFmtId="49" fontId="24" fillId="5" borderId="1" xfId="0" applyNumberFormat="1" applyFont="1" applyFill="1" applyBorder="1" applyAlignment="1">
      <alignment horizontal="center" vertical="center" wrapText="1"/>
    </xf>
    <xf numFmtId="49" fontId="24" fillId="6" borderId="6" xfId="0" applyNumberFormat="1" applyFont="1" applyFill="1" applyBorder="1" applyAlignment="1">
      <alignment vertical="center"/>
    </xf>
    <xf numFmtId="0" fontId="48" fillId="0" borderId="7" xfId="0" applyFont="1" applyFill="1" applyBorder="1" applyAlignment="1">
      <alignment horizontal="center" vertical="center" wrapText="1"/>
    </xf>
    <xf numFmtId="0" fontId="48" fillId="0" borderId="8" xfId="0" applyFont="1" applyFill="1" applyBorder="1" applyAlignment="1">
      <alignment vertical="center" wrapText="1"/>
    </xf>
    <xf numFmtId="0" fontId="24" fillId="0" borderId="3" xfId="0" applyFont="1" applyFill="1" applyBorder="1" applyAlignment="1">
      <alignment horizontal="center" vertical="center" wrapText="1"/>
    </xf>
    <xf numFmtId="0" fontId="33" fillId="2" borderId="27" xfId="3" applyFont="1" applyFill="1" applyBorder="1" applyAlignment="1">
      <alignment horizontal="left" vertical="center" wrapText="1"/>
    </xf>
    <xf numFmtId="0" fontId="33" fillId="2" borderId="8" xfId="3" applyFont="1" applyFill="1" applyBorder="1" applyAlignment="1">
      <alignment horizontal="left" vertical="center" wrapText="1"/>
    </xf>
    <xf numFmtId="0" fontId="47" fillId="3" borderId="17" xfId="0" applyFont="1" applyFill="1" applyBorder="1" applyAlignment="1">
      <alignment horizontal="center" vertical="center"/>
    </xf>
    <xf numFmtId="0" fontId="24" fillId="3" borderId="17" xfId="0" applyFont="1" applyFill="1" applyBorder="1" applyAlignment="1">
      <alignment horizontal="center" vertical="center"/>
    </xf>
    <xf numFmtId="164" fontId="54" fillId="0" borderId="0" xfId="0" applyNumberFormat="1" applyFont="1" applyAlignment="1">
      <alignment horizontal="center"/>
    </xf>
    <xf numFmtId="0" fontId="63" fillId="0" borderId="0" xfId="0" applyFont="1"/>
    <xf numFmtId="0" fontId="54" fillId="0" borderId="0" xfId="0" applyFont="1"/>
    <xf numFmtId="0" fontId="34" fillId="7" borderId="1" xfId="0"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30" fillId="8" borderId="3" xfId="0" applyFont="1" applyFill="1" applyBorder="1" applyAlignment="1">
      <alignment horizontal="center" vertical="center" textRotation="90" wrapText="1"/>
    </xf>
    <xf numFmtId="0" fontId="30" fillId="7" borderId="1" xfId="0" applyFont="1" applyFill="1" applyBorder="1" applyAlignment="1">
      <alignment horizontal="center" vertical="center" textRotation="90" wrapText="1"/>
    </xf>
    <xf numFmtId="49" fontId="76" fillId="4" borderId="6" xfId="0" applyNumberFormat="1" applyFont="1" applyFill="1" applyBorder="1" applyAlignment="1">
      <alignment vertical="center"/>
    </xf>
    <xf numFmtId="0" fontId="72" fillId="6" borderId="12" xfId="0" applyFont="1" applyFill="1" applyBorder="1" applyAlignment="1">
      <alignment vertical="center"/>
    </xf>
    <xf numFmtId="0" fontId="72" fillId="6" borderId="12" xfId="0" applyFont="1" applyFill="1" applyBorder="1" applyAlignment="1">
      <alignment horizontal="left" vertical="center"/>
    </xf>
    <xf numFmtId="49" fontId="72" fillId="6" borderId="12" xfId="0" applyNumberFormat="1" applyFont="1" applyFill="1" applyBorder="1" applyAlignment="1">
      <alignment vertical="center"/>
    </xf>
    <xf numFmtId="0" fontId="72" fillId="6" borderId="13" xfId="0" applyFont="1" applyFill="1" applyBorder="1" applyAlignment="1">
      <alignment vertical="center"/>
    </xf>
    <xf numFmtId="49" fontId="44" fillId="0" borderId="1" xfId="0" applyNumberFormat="1" applyFont="1" applyFill="1" applyBorder="1" applyAlignment="1">
      <alignment horizontal="center" vertical="center" wrapText="1"/>
    </xf>
    <xf numFmtId="14" fontId="44" fillId="0" borderId="1" xfId="0" applyNumberFormat="1" applyFont="1" applyFill="1" applyBorder="1" applyAlignment="1">
      <alignment horizontal="left" vertical="center" wrapText="1"/>
    </xf>
    <xf numFmtId="0" fontId="72"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23" fillId="8" borderId="1" xfId="0" applyNumberFormat="1" applyFont="1" applyFill="1" applyBorder="1" applyAlignment="1">
      <alignment horizontal="center" vertical="center" wrapText="1"/>
    </xf>
    <xf numFmtId="0" fontId="72" fillId="5" borderId="1" xfId="0" applyFont="1" applyFill="1" applyBorder="1" applyAlignment="1">
      <alignment horizontal="left" vertical="center" wrapText="1"/>
    </xf>
    <xf numFmtId="0" fontId="72" fillId="5" borderId="1" xfId="0"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0" fontId="72" fillId="6" borderId="6" xfId="0" applyFont="1" applyFill="1" applyBorder="1" applyAlignment="1">
      <alignment vertical="center"/>
    </xf>
    <xf numFmtId="0" fontId="72" fillId="6" borderId="6" xfId="0" applyFont="1" applyFill="1" applyBorder="1" applyAlignment="1">
      <alignment horizontal="left" vertical="center"/>
    </xf>
    <xf numFmtId="49" fontId="44" fillId="6" borderId="6" xfId="0" applyNumberFormat="1" applyFont="1" applyFill="1" applyBorder="1" applyAlignment="1">
      <alignment vertical="center"/>
    </xf>
    <xf numFmtId="0" fontId="23" fillId="6" borderId="6" xfId="0" applyFont="1" applyFill="1" applyBorder="1" applyAlignment="1">
      <alignment vertical="center"/>
    </xf>
    <xf numFmtId="0" fontId="23" fillId="6" borderId="8" xfId="0" applyFont="1" applyFill="1" applyBorder="1" applyAlignment="1">
      <alignment vertical="center"/>
    </xf>
    <xf numFmtId="49" fontId="44" fillId="0" borderId="4" xfId="0" applyNumberFormat="1" applyFont="1" applyFill="1" applyBorder="1" applyAlignment="1">
      <alignment horizontal="center" vertical="center" wrapText="1"/>
    </xf>
    <xf numFmtId="0" fontId="23" fillId="5" borderId="1" xfId="0" applyFont="1" applyFill="1" applyBorder="1" applyAlignment="1">
      <alignment horizontal="center" vertical="center" wrapText="1"/>
    </xf>
    <xf numFmtId="49" fontId="44" fillId="0" borderId="3" xfId="0" applyNumberFormat="1" applyFont="1" applyFill="1" applyBorder="1" applyAlignment="1">
      <alignment horizontal="center" vertical="center" wrapText="1"/>
    </xf>
    <xf numFmtId="49" fontId="72" fillId="5" borderId="1" xfId="0" applyNumberFormat="1" applyFont="1" applyFill="1" applyBorder="1" applyAlignment="1">
      <alignment horizontal="center" vertical="center" wrapText="1"/>
    </xf>
    <xf numFmtId="49" fontId="72" fillId="6" borderId="6" xfId="0" applyNumberFormat="1" applyFont="1" applyFill="1" applyBorder="1" applyAlignment="1">
      <alignment vertical="center"/>
    </xf>
    <xf numFmtId="0" fontId="23" fillId="0" borderId="1" xfId="0" applyFont="1" applyFill="1" applyBorder="1" applyAlignment="1">
      <alignment vertical="center" wrapText="1"/>
    </xf>
    <xf numFmtId="0" fontId="72" fillId="6" borderId="20" xfId="0" applyFont="1" applyFill="1" applyBorder="1" applyAlignment="1">
      <alignment vertical="center"/>
    </xf>
    <xf numFmtId="0" fontId="72" fillId="6" borderId="20" xfId="0" applyFont="1" applyFill="1" applyBorder="1" applyAlignment="1">
      <alignment horizontal="left" vertical="center"/>
    </xf>
    <xf numFmtId="49" fontId="72" fillId="6" borderId="20" xfId="0" applyNumberFormat="1" applyFont="1" applyFill="1" applyBorder="1" applyAlignment="1">
      <alignment vertical="center"/>
    </xf>
    <xf numFmtId="0" fontId="23" fillId="6" borderId="20" xfId="0" applyFont="1" applyFill="1" applyBorder="1" applyAlignment="1">
      <alignment vertical="center"/>
    </xf>
    <xf numFmtId="0" fontId="23" fillId="6" borderId="22" xfId="0" applyFont="1" applyFill="1" applyBorder="1" applyAlignment="1">
      <alignment vertical="center"/>
    </xf>
    <xf numFmtId="49" fontId="72" fillId="0" borderId="1" xfId="0" applyNumberFormat="1" applyFont="1" applyFill="1" applyBorder="1" applyAlignment="1">
      <alignment horizontal="center" vertical="center" wrapText="1"/>
    </xf>
    <xf numFmtId="0" fontId="23" fillId="8" borderId="4" xfId="0" applyFont="1" applyFill="1" applyBorder="1" applyAlignment="1">
      <alignment vertical="center" wrapText="1"/>
    </xf>
    <xf numFmtId="49" fontId="44" fillId="3" borderId="3" xfId="0" applyNumberFormat="1" applyFont="1" applyFill="1" applyBorder="1" applyAlignment="1">
      <alignment horizontal="center" vertical="center"/>
    </xf>
    <xf numFmtId="0" fontId="72" fillId="3" borderId="3" xfId="1" applyFont="1" applyFill="1" applyBorder="1" applyAlignment="1">
      <alignment horizontal="center" vertical="center" wrapText="1"/>
    </xf>
    <xf numFmtId="0" fontId="44" fillId="3" borderId="3" xfId="0" applyFont="1" applyFill="1" applyBorder="1" applyAlignment="1">
      <alignment horizontal="left" vertical="center"/>
    </xf>
    <xf numFmtId="0" fontId="44" fillId="3" borderId="3" xfId="0" applyFont="1" applyFill="1" applyBorder="1" applyAlignment="1">
      <alignment horizontal="center" vertical="center"/>
    </xf>
    <xf numFmtId="0" fontId="72" fillId="3" borderId="3" xfId="0" applyFont="1" applyFill="1" applyBorder="1" applyAlignment="1">
      <alignment horizontal="center" vertical="center"/>
    </xf>
    <xf numFmtId="0" fontId="44" fillId="3" borderId="17" xfId="0" applyFont="1" applyFill="1" applyBorder="1" applyAlignment="1">
      <alignment horizontal="center" vertical="center"/>
    </xf>
    <xf numFmtId="0" fontId="72" fillId="3" borderId="17" xfId="0" applyFont="1" applyFill="1" applyBorder="1" applyAlignment="1">
      <alignment horizontal="center" vertical="center"/>
    </xf>
    <xf numFmtId="0" fontId="23" fillId="0" borderId="0" xfId="0" applyFont="1"/>
    <xf numFmtId="0" fontId="77" fillId="0" borderId="0" xfId="0" applyFont="1" applyAlignment="1">
      <alignment horizontal="left" vertical="top"/>
    </xf>
    <xf numFmtId="0" fontId="77" fillId="0" borderId="0" xfId="0" applyFont="1" applyAlignment="1"/>
    <xf numFmtId="49" fontId="77" fillId="0" borderId="0" xfId="0" applyNumberFormat="1" applyFont="1" applyAlignment="1"/>
    <xf numFmtId="0" fontId="44" fillId="0" borderId="0" xfId="0" applyFont="1"/>
    <xf numFmtId="0" fontId="78" fillId="0" borderId="0" xfId="0" applyFont="1" applyAlignment="1">
      <alignment vertical="top" wrapText="1"/>
    </xf>
    <xf numFmtId="49" fontId="57" fillId="0" borderId="20" xfId="0" applyNumberFormat="1" applyFont="1" applyFill="1" applyBorder="1" applyAlignment="1">
      <alignment vertical="center"/>
    </xf>
    <xf numFmtId="0" fontId="72" fillId="0" borderId="0" xfId="0" applyFont="1"/>
    <xf numFmtId="0" fontId="77" fillId="0" borderId="0" xfId="0" applyFont="1" applyFill="1" applyBorder="1" applyAlignment="1">
      <alignment horizontal="left" vertical="center"/>
    </xf>
    <xf numFmtId="0" fontId="81" fillId="0" borderId="0" xfId="0" applyFont="1" applyFill="1" applyBorder="1" applyAlignment="1">
      <alignment vertical="center"/>
    </xf>
    <xf numFmtId="0" fontId="77" fillId="0" borderId="0" xfId="0" applyFont="1" applyFill="1" applyBorder="1" applyAlignment="1">
      <alignment horizontal="center" vertical="center"/>
    </xf>
    <xf numFmtId="0" fontId="38" fillId="0" borderId="0" xfId="0" applyFont="1" applyFill="1" applyBorder="1" applyAlignment="1">
      <alignment horizontal="left" vertical="center" wrapText="1"/>
    </xf>
    <xf numFmtId="49" fontId="44" fillId="0" borderId="0" xfId="0" applyNumberFormat="1" applyFont="1" applyAlignment="1">
      <alignment horizontal="center"/>
    </xf>
    <xf numFmtId="164" fontId="78" fillId="0" borderId="0" xfId="0" applyNumberFormat="1" applyFont="1" applyAlignment="1"/>
    <xf numFmtId="0" fontId="76" fillId="4" borderId="6" xfId="0" applyFont="1" applyFill="1" applyBorder="1" applyAlignment="1">
      <alignment vertical="center"/>
    </xf>
    <xf numFmtId="0" fontId="23" fillId="0" borderId="1" xfId="1" applyFont="1" applyFill="1" applyBorder="1"/>
    <xf numFmtId="0" fontId="44" fillId="5" borderId="1" xfId="0" applyFont="1" applyFill="1" applyBorder="1" applyAlignment="1">
      <alignment horizontal="center" vertical="center" wrapText="1"/>
    </xf>
    <xf numFmtId="0" fontId="44" fillId="6" borderId="6" xfId="0" applyFont="1" applyFill="1" applyBorder="1" applyAlignment="1">
      <alignment vertical="center"/>
    </xf>
    <xf numFmtId="49" fontId="44" fillId="0" borderId="21" xfId="0" applyNumberFormat="1" applyFont="1" applyFill="1" applyBorder="1" applyAlignment="1">
      <alignment horizontal="center" vertical="center" wrapText="1"/>
    </xf>
    <xf numFmtId="14" fontId="44" fillId="0" borderId="8" xfId="0" applyNumberFormat="1" applyFont="1" applyFill="1" applyBorder="1" applyAlignment="1">
      <alignment horizontal="left" vertical="center" wrapText="1"/>
    </xf>
    <xf numFmtId="0" fontId="37" fillId="0" borderId="5" xfId="0" applyFont="1" applyFill="1" applyBorder="1" applyAlignment="1">
      <alignment horizontal="center" vertical="center" wrapText="1"/>
    </xf>
    <xf numFmtId="0" fontId="23" fillId="7" borderId="1" xfId="0" applyFont="1" applyFill="1" applyBorder="1" applyAlignment="1">
      <alignment horizontal="center" vertical="center"/>
    </xf>
    <xf numFmtId="0" fontId="44" fillId="2" borderId="1" xfId="0" applyFont="1" applyFill="1" applyBorder="1" applyAlignment="1">
      <alignment horizontal="center" vertical="center"/>
    </xf>
    <xf numFmtId="49" fontId="44" fillId="2" borderId="1" xfId="0" applyNumberFormat="1" applyFont="1" applyFill="1" applyBorder="1" applyAlignment="1">
      <alignment horizontal="center" vertical="center"/>
    </xf>
    <xf numFmtId="0" fontId="70" fillId="0" borderId="0" xfId="0" applyFont="1" applyAlignment="1">
      <alignment horizontal="center"/>
    </xf>
    <xf numFmtId="0" fontId="23" fillId="8" borderId="1" xfId="0" applyFont="1" applyFill="1" applyBorder="1" applyAlignment="1">
      <alignment horizontal="center" vertical="center"/>
    </xf>
    <xf numFmtId="0" fontId="23" fillId="2" borderId="1" xfId="0" applyFont="1" applyFill="1" applyBorder="1" applyAlignment="1">
      <alignment horizontal="center" vertical="center"/>
    </xf>
    <xf numFmtId="0" fontId="72" fillId="5" borderId="1" xfId="0" applyFont="1" applyFill="1" applyBorder="1" applyAlignment="1">
      <alignment horizontal="center" vertical="center"/>
    </xf>
    <xf numFmtId="14" fontId="44" fillId="0" borderId="1" xfId="0" applyNumberFormat="1" applyFont="1" applyFill="1" applyBorder="1" applyAlignment="1">
      <alignment horizontal="center" vertical="center" wrapText="1"/>
    </xf>
    <xf numFmtId="0" fontId="70" fillId="0" borderId="1" xfId="0" applyFont="1" applyBorder="1" applyAlignment="1">
      <alignment horizontal="center"/>
    </xf>
    <xf numFmtId="49" fontId="70" fillId="0" borderId="1" xfId="0" applyNumberFormat="1" applyFont="1" applyBorder="1" applyAlignment="1">
      <alignment horizontal="center"/>
    </xf>
    <xf numFmtId="0" fontId="70" fillId="8" borderId="1" xfId="0" applyFont="1" applyFill="1" applyBorder="1" applyAlignment="1">
      <alignment horizontal="center"/>
    </xf>
    <xf numFmtId="49" fontId="44" fillId="2" borderId="3" xfId="0" applyNumberFormat="1" applyFont="1" applyFill="1" applyBorder="1" applyAlignment="1">
      <alignment horizontal="center" vertical="center"/>
    </xf>
    <xf numFmtId="0" fontId="23" fillId="8" borderId="1" xfId="0" applyFont="1" applyFill="1" applyBorder="1" applyAlignment="1">
      <alignment vertical="center"/>
    </xf>
    <xf numFmtId="49" fontId="44" fillId="5" borderId="1" xfId="0" applyNumberFormat="1" applyFont="1" applyFill="1" applyBorder="1" applyAlignment="1">
      <alignment horizontal="center" vertical="center"/>
    </xf>
    <xf numFmtId="49" fontId="44" fillId="3" borderId="16" xfId="0" applyNumberFormat="1" applyFont="1" applyFill="1" applyBorder="1" applyAlignment="1">
      <alignment horizontal="center" vertical="center"/>
    </xf>
    <xf numFmtId="49" fontId="70" fillId="0" borderId="0" xfId="0" applyNumberFormat="1" applyFont="1" applyAlignment="1">
      <alignment horizontal="center"/>
    </xf>
    <xf numFmtId="0" fontId="85" fillId="0" borderId="0" xfId="0" applyFont="1"/>
    <xf numFmtId="0" fontId="70" fillId="0" borderId="0" xfId="0" applyFont="1"/>
    <xf numFmtId="0" fontId="77" fillId="0" borderId="0" xfId="0" applyFont="1" applyFill="1" applyBorder="1" applyAlignment="1">
      <alignment vertical="center"/>
    </xf>
    <xf numFmtId="164" fontId="44" fillId="0" borderId="1" xfId="0" applyNumberFormat="1" applyFont="1" applyFill="1" applyBorder="1" applyAlignment="1">
      <alignment horizontal="center" vertical="center" wrapText="1"/>
    </xf>
    <xf numFmtId="164" fontId="44" fillId="0" borderId="4" xfId="0" applyNumberFormat="1" applyFont="1" applyFill="1" applyBorder="1" applyAlignment="1">
      <alignment horizontal="center" vertical="center" wrapText="1"/>
    </xf>
    <xf numFmtId="164" fontId="44" fillId="0" borderId="21" xfId="0" applyNumberFormat="1" applyFont="1" applyFill="1" applyBorder="1" applyAlignment="1">
      <alignment horizontal="center" vertical="center" wrapText="1"/>
    </xf>
    <xf numFmtId="0" fontId="72" fillId="2" borderId="1" xfId="0" applyFont="1" applyFill="1" applyBorder="1" applyAlignment="1">
      <alignment horizontal="center" vertical="center"/>
    </xf>
    <xf numFmtId="0" fontId="72" fillId="2" borderId="1" xfId="0" applyFont="1" applyFill="1" applyBorder="1" applyAlignment="1">
      <alignment vertical="center"/>
    </xf>
    <xf numFmtId="49" fontId="44" fillId="6" borderId="20" xfId="0" applyNumberFormat="1" applyFont="1" applyFill="1" applyBorder="1" applyAlignment="1">
      <alignment vertical="center"/>
    </xf>
    <xf numFmtId="2" fontId="44" fillId="0" borderId="1" xfId="0" applyNumberFormat="1" applyFont="1" applyFill="1" applyBorder="1" applyAlignment="1">
      <alignment horizontal="center" vertical="center"/>
    </xf>
    <xf numFmtId="164" fontId="88" fillId="0" borderId="0" xfId="0" applyNumberFormat="1" applyFont="1" applyAlignment="1">
      <alignment horizontal="center"/>
    </xf>
    <xf numFmtId="0" fontId="51" fillId="0" borderId="0" xfId="0" applyFont="1" applyAlignment="1">
      <alignment horizontal="center"/>
    </xf>
    <xf numFmtId="0" fontId="51" fillId="0" borderId="0" xfId="0" applyFont="1"/>
    <xf numFmtId="0" fontId="89" fillId="0" borderId="0" xfId="0" applyFont="1" applyAlignment="1">
      <alignment horizontal="left" vertical="top"/>
    </xf>
    <xf numFmtId="0" fontId="89" fillId="0" borderId="0" xfId="0" applyFont="1" applyAlignment="1"/>
    <xf numFmtId="0" fontId="90" fillId="0" borderId="0" xfId="0" applyFont="1" applyAlignment="1">
      <alignment vertical="top" wrapText="1"/>
    </xf>
    <xf numFmtId="0" fontId="90" fillId="0" borderId="0" xfId="0" applyFont="1" applyAlignment="1">
      <alignment horizontal="left" vertical="top" wrapText="1"/>
    </xf>
    <xf numFmtId="0" fontId="89" fillId="0" borderId="1" xfId="0" applyFont="1" applyBorder="1" applyAlignment="1"/>
    <xf numFmtId="0" fontId="89" fillId="0" borderId="0" xfId="0" applyFont="1" applyBorder="1" applyAlignment="1"/>
    <xf numFmtId="0" fontId="70" fillId="0" borderId="0" xfId="0" applyFont="1" applyBorder="1"/>
    <xf numFmtId="0" fontId="15" fillId="0" borderId="0" xfId="0" applyFont="1" applyFill="1" applyBorder="1" applyAlignment="1">
      <alignment vertical="center" wrapText="1"/>
    </xf>
    <xf numFmtId="0" fontId="91" fillId="0" borderId="0" xfId="0" applyFont="1"/>
    <xf numFmtId="164" fontId="70" fillId="0" borderId="0" xfId="0" applyNumberFormat="1" applyFont="1" applyAlignment="1">
      <alignment horizontal="center"/>
    </xf>
    <xf numFmtId="0" fontId="90" fillId="0" borderId="0" xfId="0" applyFont="1"/>
    <xf numFmtId="0" fontId="89" fillId="0" borderId="0" xfId="0" applyFont="1" applyAlignment="1">
      <alignment horizontal="center"/>
    </xf>
    <xf numFmtId="0" fontId="92" fillId="0" borderId="0" xfId="0" applyFont="1"/>
    <xf numFmtId="0" fontId="85" fillId="0" borderId="0" xfId="0" applyFont="1" applyAlignment="1">
      <alignment horizontal="center"/>
    </xf>
    <xf numFmtId="0" fontId="70" fillId="2" borderId="0" xfId="0" applyFont="1" applyFill="1" applyAlignment="1">
      <alignment horizontal="center"/>
    </xf>
    <xf numFmtId="0" fontId="89" fillId="0" borderId="0" xfId="0" applyFont="1"/>
    <xf numFmtId="164" fontId="78" fillId="0" borderId="0" xfId="0" applyNumberFormat="1" applyFont="1" applyAlignment="1">
      <alignment horizontal="center"/>
    </xf>
    <xf numFmtId="0" fontId="72" fillId="0" borderId="3" xfId="0" applyFont="1" applyFill="1" applyBorder="1" applyAlignment="1">
      <alignment horizontal="center" vertical="center" wrapText="1"/>
    </xf>
    <xf numFmtId="0" fontId="23" fillId="2" borderId="1" xfId="3" applyFont="1" applyFill="1" applyBorder="1" applyAlignment="1">
      <alignment vertical="center" wrapText="1"/>
    </xf>
    <xf numFmtId="0" fontId="22"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49" fontId="47" fillId="0" borderId="1" xfId="0" applyNumberFormat="1" applyFont="1" applyFill="1" applyBorder="1" applyAlignment="1">
      <alignment horizontal="left" vertical="center"/>
    </xf>
    <xf numFmtId="0" fontId="0" fillId="0" borderId="0" xfId="0" applyFont="1"/>
    <xf numFmtId="0" fontId="17" fillId="0" borderId="0" xfId="0" applyFont="1"/>
    <xf numFmtId="0" fontId="90" fillId="0" borderId="0" xfId="0" applyFont="1" applyAlignment="1"/>
    <xf numFmtId="0" fontId="91" fillId="0" borderId="0" xfId="0" applyFont="1" applyAlignment="1"/>
    <xf numFmtId="0" fontId="92" fillId="0" borderId="0" xfId="0" applyFont="1" applyAlignment="1"/>
    <xf numFmtId="0" fontId="32" fillId="0" borderId="0" xfId="0" applyFont="1" applyAlignment="1">
      <alignment vertical="top" wrapText="1"/>
    </xf>
    <xf numFmtId="0" fontId="93" fillId="0" borderId="0" xfId="0" applyFont="1" applyAlignment="1">
      <alignment vertical="top"/>
    </xf>
    <xf numFmtId="0" fontId="94" fillId="0" borderId="0" xfId="0" applyFont="1" applyAlignment="1">
      <alignment vertical="top" wrapText="1"/>
    </xf>
    <xf numFmtId="49" fontId="94" fillId="0" borderId="0" xfId="0" applyNumberFormat="1" applyFont="1" applyAlignment="1">
      <alignment vertical="top" wrapText="1"/>
    </xf>
    <xf numFmtId="49" fontId="72" fillId="2" borderId="1" xfId="1" applyNumberFormat="1" applyFont="1" applyFill="1" applyBorder="1" applyAlignment="1">
      <alignment horizontal="center" vertical="center" wrapText="1"/>
    </xf>
    <xf numFmtId="0" fontId="35" fillId="2" borderId="1" xfId="1" applyFont="1" applyFill="1" applyBorder="1" applyAlignment="1">
      <alignment horizontal="left" vertical="center" wrapText="1"/>
    </xf>
    <xf numFmtId="0" fontId="30" fillId="2" borderId="1" xfId="1" applyFont="1" applyFill="1" applyBorder="1" applyAlignment="1">
      <alignment horizontal="left" vertical="center" wrapText="1"/>
    </xf>
    <xf numFmtId="0" fontId="72" fillId="2" borderId="1" xfId="1" applyFont="1" applyFill="1" applyBorder="1" applyAlignment="1">
      <alignment horizontal="center" vertical="center" wrapText="1"/>
    </xf>
    <xf numFmtId="0" fontId="44" fillId="2" borderId="1" xfId="1" applyFont="1" applyFill="1" applyBorder="1" applyAlignment="1">
      <alignment horizontal="center" vertical="center" wrapText="1"/>
    </xf>
    <xf numFmtId="0" fontId="19" fillId="2" borderId="1" xfId="0" applyFont="1" applyFill="1" applyBorder="1" applyAlignment="1">
      <alignment horizontal="center" vertical="center"/>
    </xf>
    <xf numFmtId="0" fontId="95" fillId="2" borderId="1" xfId="1" applyFont="1" applyFill="1" applyBorder="1" applyAlignment="1">
      <alignment horizontal="left" vertical="center" wrapText="1"/>
    </xf>
    <xf numFmtId="0" fontId="0" fillId="2" borderId="1" xfId="0" applyFill="1" applyBorder="1" applyAlignment="1">
      <alignment horizontal="center" vertical="center"/>
    </xf>
    <xf numFmtId="49" fontId="30" fillId="2" borderId="1" xfId="1" applyNumberFormat="1" applyFont="1" applyFill="1" applyBorder="1" applyAlignment="1">
      <alignment horizontal="center" vertical="center" wrapText="1"/>
    </xf>
    <xf numFmtId="0" fontId="76" fillId="2" borderId="1" xfId="3" applyFont="1" applyFill="1" applyBorder="1" applyAlignment="1">
      <alignment horizontal="center" vertical="center" wrapText="1"/>
    </xf>
    <xf numFmtId="49" fontId="23" fillId="0" borderId="0" xfId="0" applyNumberFormat="1" applyFont="1" applyBorder="1" applyAlignment="1">
      <alignment horizontal="center"/>
    </xf>
    <xf numFmtId="0" fontId="72" fillId="3" borderId="1" xfId="0" applyFont="1" applyFill="1" applyBorder="1" applyAlignment="1">
      <alignment horizontal="center" vertical="center"/>
    </xf>
    <xf numFmtId="0" fontId="84" fillId="5" borderId="1" xfId="3"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3" fillId="0" borderId="0" xfId="0" applyFont="1"/>
    <xf numFmtId="0" fontId="96" fillId="0" borderId="0" xfId="0" applyFont="1" applyAlignment="1">
      <alignment horizontal="left"/>
    </xf>
    <xf numFmtId="0" fontId="96" fillId="0" borderId="0" xfId="0" applyFont="1"/>
    <xf numFmtId="0" fontId="97" fillId="0" borderId="0" xfId="0" applyFont="1"/>
    <xf numFmtId="0" fontId="96" fillId="2" borderId="0" xfId="0" applyFont="1" applyFill="1"/>
    <xf numFmtId="0" fontId="98" fillId="0" borderId="0" xfId="0" applyFont="1"/>
    <xf numFmtId="0" fontId="78" fillId="0" borderId="0" xfId="0" applyFont="1"/>
    <xf numFmtId="0" fontId="99" fillId="0" borderId="0" xfId="0" applyFont="1"/>
    <xf numFmtId="0" fontId="100" fillId="0" borderId="0" xfId="0" applyFont="1"/>
    <xf numFmtId="0" fontId="77" fillId="0" borderId="0" xfId="0" applyFont="1"/>
    <xf numFmtId="0" fontId="100" fillId="0" borderId="0" xfId="0" applyFont="1" applyAlignment="1"/>
    <xf numFmtId="0" fontId="81" fillId="0" borderId="0" xfId="0" applyFont="1"/>
    <xf numFmtId="0" fontId="77" fillId="0" borderId="0" xfId="0" applyFont="1" applyAlignment="1">
      <alignment vertical="top" wrapText="1"/>
    </xf>
    <xf numFmtId="0" fontId="81" fillId="0" borderId="0" xfId="0" applyFont="1" applyAlignment="1">
      <alignment horizontal="left"/>
    </xf>
    <xf numFmtId="0" fontId="38" fillId="0" borderId="0" xfId="0" applyFont="1" applyAlignment="1">
      <alignment horizontal="left"/>
    </xf>
    <xf numFmtId="0" fontId="77" fillId="0" borderId="0" xfId="0" applyFont="1" applyAlignment="1">
      <alignment horizontal="left"/>
    </xf>
    <xf numFmtId="0" fontId="15" fillId="0" borderId="0" xfId="0" applyFont="1"/>
    <xf numFmtId="0" fontId="96" fillId="0" borderId="0" xfId="0" applyFont="1" applyAlignment="1">
      <alignment vertical="top"/>
    </xf>
    <xf numFmtId="0" fontId="96" fillId="0" borderId="0" xfId="0" applyFont="1" applyAlignment="1">
      <alignment vertical="top" wrapText="1"/>
    </xf>
    <xf numFmtId="0" fontId="15" fillId="0" borderId="0" xfId="0" applyFont="1" applyAlignment="1">
      <alignment vertical="top" wrapText="1"/>
    </xf>
    <xf numFmtId="0" fontId="84" fillId="0" borderId="0" xfId="0" applyFont="1"/>
    <xf numFmtId="0" fontId="44" fillId="0" borderId="0" xfId="0" applyFont="1" applyAlignment="1">
      <alignment horizontal="left"/>
    </xf>
    <xf numFmtId="0" fontId="38" fillId="0" borderId="0" xfId="0" applyFont="1"/>
    <xf numFmtId="0" fontId="72" fillId="0" borderId="0" xfId="0" applyFont="1" applyFill="1" applyBorder="1"/>
    <xf numFmtId="49" fontId="44" fillId="0" borderId="0" xfId="0" applyNumberFormat="1" applyFont="1"/>
    <xf numFmtId="0" fontId="23" fillId="1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Border="1" applyAlignment="1">
      <alignment horizontal="center" vertical="center" wrapText="1"/>
    </xf>
    <xf numFmtId="14" fontId="7" fillId="0" borderId="0" xfId="0" applyNumberFormat="1" applyFont="1" applyFill="1" applyBorder="1" applyAlignment="1">
      <alignment horizontal="left" vertical="center" wrapText="1"/>
    </xf>
    <xf numFmtId="164" fontId="44" fillId="0" borderId="4" xfId="0" applyNumberFormat="1" applyFont="1" applyFill="1" applyBorder="1" applyAlignment="1">
      <alignment horizontal="left" vertical="center" wrapText="1"/>
    </xf>
    <xf numFmtId="14" fontId="44" fillId="2" borderId="1" xfId="0" applyNumberFormat="1" applyFont="1" applyFill="1" applyBorder="1" applyAlignment="1">
      <alignment horizontal="left"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2" fillId="5" borderId="4" xfId="0" applyFont="1" applyFill="1" applyBorder="1" applyAlignment="1">
      <alignment horizontal="center" vertical="center" wrapText="1"/>
    </xf>
    <xf numFmtId="14" fontId="37" fillId="0" borderId="1" xfId="0" applyNumberFormat="1" applyFont="1" applyFill="1" applyBorder="1" applyAlignment="1">
      <alignment horizontal="left" vertical="center" wrapText="1"/>
    </xf>
    <xf numFmtId="0" fontId="37" fillId="0" borderId="1" xfId="0"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0" fontId="72" fillId="0" borderId="1" xfId="0" applyFont="1" applyFill="1" applyBorder="1" applyAlignment="1">
      <alignment horizontal="center" vertical="center" wrapText="1"/>
    </xf>
    <xf numFmtId="0" fontId="33" fillId="2" borderId="8" xfId="3" applyFont="1" applyFill="1" applyBorder="1" applyAlignment="1">
      <alignment horizontal="left"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34" fillId="0" borderId="8" xfId="3" applyFont="1" applyFill="1" applyBorder="1" applyAlignment="1">
      <alignment vertical="center" wrapText="1"/>
    </xf>
    <xf numFmtId="0" fontId="34" fillId="2" borderId="1" xfId="3" applyFont="1" applyFill="1" applyBorder="1" applyAlignment="1">
      <alignment vertical="center" wrapText="1"/>
    </xf>
    <xf numFmtId="0" fontId="23" fillId="0" borderId="5"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32"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72" fillId="0" borderId="1" xfId="0" applyFont="1" applyFill="1" applyBorder="1" applyAlignment="1">
      <alignment horizontal="center" vertical="center" wrapText="1"/>
    </xf>
    <xf numFmtId="0" fontId="72" fillId="0" borderId="3" xfId="0"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5" borderId="5" xfId="0" applyFont="1" applyFill="1" applyBorder="1" applyAlignment="1">
      <alignment horizontal="center" vertical="center"/>
    </xf>
    <xf numFmtId="0" fontId="72" fillId="5" borderId="8" xfId="0" applyFont="1" applyFill="1" applyBorder="1" applyAlignment="1">
      <alignment horizontal="center" vertical="center"/>
    </xf>
    <xf numFmtId="49" fontId="72" fillId="0" borderId="1" xfId="0" applyNumberFormat="1" applyFont="1" applyFill="1" applyBorder="1" applyAlignment="1">
      <alignment horizontal="center" vertical="center"/>
    </xf>
    <xf numFmtId="49" fontId="72" fillId="0" borderId="3" xfId="0" applyNumberFormat="1" applyFont="1" applyFill="1" applyBorder="1" applyAlignment="1">
      <alignment horizontal="center" vertical="center"/>
    </xf>
    <xf numFmtId="49" fontId="72" fillId="0" borderId="2" xfId="0" applyNumberFormat="1"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49" fontId="72" fillId="6" borderId="5" xfId="0" applyNumberFormat="1" applyFont="1" applyFill="1" applyBorder="1" applyAlignment="1">
      <alignment horizontal="left" vertical="center"/>
    </xf>
    <xf numFmtId="49" fontId="72" fillId="6" borderId="6" xfId="0" applyNumberFormat="1" applyFont="1" applyFill="1" applyBorder="1" applyAlignment="1">
      <alignment horizontal="left" vertical="center"/>
    </xf>
    <xf numFmtId="0" fontId="78" fillId="0" borderId="0" xfId="0" applyFont="1" applyAlignment="1">
      <alignment horizontal="left" vertical="top" wrapText="1"/>
    </xf>
    <xf numFmtId="0" fontId="75" fillId="0" borderId="3" xfId="0" applyFont="1" applyFill="1" applyBorder="1" applyAlignment="1">
      <alignment horizontal="center" vertical="center" wrapText="1"/>
    </xf>
    <xf numFmtId="0" fontId="75" fillId="0" borderId="9" xfId="0" applyFont="1" applyFill="1" applyBorder="1" applyAlignment="1">
      <alignment horizontal="center" vertical="center" wrapText="1"/>
    </xf>
    <xf numFmtId="0" fontId="72" fillId="7" borderId="5" xfId="0" applyFont="1" applyFill="1" applyBorder="1" applyAlignment="1">
      <alignment horizontal="center" vertical="center" wrapText="1"/>
    </xf>
    <xf numFmtId="0" fontId="72" fillId="7" borderId="8" xfId="0" applyFont="1" applyFill="1" applyBorder="1" applyAlignment="1">
      <alignment horizontal="center" vertical="center" wrapText="1"/>
    </xf>
    <xf numFmtId="0" fontId="23" fillId="7" borderId="3" xfId="0" applyFont="1" applyFill="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72" fillId="4" borderId="1" xfId="0" applyFont="1" applyFill="1" applyBorder="1" applyAlignment="1">
      <alignment horizontal="center" vertical="center" wrapText="1"/>
    </xf>
    <xf numFmtId="0" fontId="72" fillId="8" borderId="5" xfId="0" applyFont="1" applyFill="1" applyBorder="1" applyAlignment="1">
      <alignment horizontal="center" vertical="center" wrapText="1"/>
    </xf>
    <xf numFmtId="0" fontId="72" fillId="8" borderId="6" xfId="0" applyFont="1" applyFill="1" applyBorder="1" applyAlignment="1">
      <alignment horizontal="center" vertical="center" wrapText="1"/>
    </xf>
    <xf numFmtId="0" fontId="72" fillId="8" borderId="8" xfId="0" applyFont="1" applyFill="1" applyBorder="1" applyAlignment="1">
      <alignment horizontal="center" vertical="center" wrapText="1"/>
    </xf>
    <xf numFmtId="0" fontId="72" fillId="0" borderId="10" xfId="0" applyFont="1" applyFill="1" applyBorder="1" applyAlignment="1">
      <alignment horizontal="center" vertical="center" wrapText="1"/>
    </xf>
    <xf numFmtId="0" fontId="73" fillId="0" borderId="1" xfId="0" applyFont="1" applyFill="1" applyBorder="1" applyAlignment="1">
      <alignment horizontal="center" vertical="center" wrapText="1"/>
    </xf>
    <xf numFmtId="0" fontId="72" fillId="3" borderId="7" xfId="1" applyFont="1" applyFill="1" applyBorder="1" applyAlignment="1">
      <alignment horizontal="center" vertical="center" wrapText="1"/>
    </xf>
    <xf numFmtId="0" fontId="72" fillId="3" borderId="27" xfId="1" applyFont="1" applyFill="1" applyBorder="1" applyAlignment="1">
      <alignment horizontal="center" vertical="center" wrapText="1"/>
    </xf>
    <xf numFmtId="0" fontId="72" fillId="3" borderId="14" xfId="1" applyFont="1" applyFill="1" applyBorder="1" applyAlignment="1">
      <alignment horizontal="center" vertical="center" wrapText="1"/>
    </xf>
    <xf numFmtId="0" fontId="72" fillId="3" borderId="1" xfId="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3" fillId="0" borderId="0"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12" xfId="0" applyFont="1" applyFill="1" applyBorder="1" applyAlignment="1">
      <alignment horizontal="center" vertical="center"/>
    </xf>
    <xf numFmtId="0" fontId="44" fillId="0" borderId="13" xfId="0" applyFont="1" applyFill="1" applyBorder="1" applyAlignment="1">
      <alignment horizontal="center" vertical="center"/>
    </xf>
    <xf numFmtId="0" fontId="72" fillId="0" borderId="5"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72" fillId="7" borderId="6" xfId="0" applyFont="1" applyFill="1" applyBorder="1" applyAlignment="1">
      <alignment horizontal="center" vertical="center" wrapText="1"/>
    </xf>
    <xf numFmtId="0" fontId="23" fillId="8" borderId="3" xfId="0" applyFont="1" applyFill="1" applyBorder="1" applyAlignment="1">
      <alignment horizontal="center" vertical="center" textRotation="90" wrapText="1"/>
    </xf>
    <xf numFmtId="0" fontId="23" fillId="8" borderId="4" xfId="0" applyFont="1" applyFill="1" applyBorder="1" applyAlignment="1">
      <alignment horizontal="center" vertical="center" textRotation="90" wrapText="1"/>
    </xf>
    <xf numFmtId="0" fontId="42" fillId="0" borderId="0" xfId="0" applyFont="1" applyFill="1" applyBorder="1" applyAlignment="1">
      <alignment horizontal="center" vertical="center"/>
    </xf>
    <xf numFmtId="49" fontId="72" fillId="0" borderId="3" xfId="0" applyNumberFormat="1" applyFont="1" applyFill="1" applyBorder="1" applyAlignment="1">
      <alignment horizontal="center" vertical="center" wrapText="1"/>
    </xf>
    <xf numFmtId="49" fontId="72" fillId="0" borderId="10" xfId="0" applyNumberFormat="1" applyFont="1" applyFill="1" applyBorder="1" applyAlignment="1">
      <alignment horizontal="center" vertical="center" wrapText="1"/>
    </xf>
    <xf numFmtId="49" fontId="28" fillId="0" borderId="0" xfId="0" applyNumberFormat="1" applyFont="1" applyAlignment="1">
      <alignment horizontal="left" vertical="center"/>
    </xf>
    <xf numFmtId="0" fontId="35" fillId="5" borderId="18" xfId="3" applyFont="1" applyFill="1" applyBorder="1" applyAlignment="1">
      <alignment horizontal="center" vertical="center" wrapText="1"/>
    </xf>
    <xf numFmtId="0" fontId="35" fillId="5" borderId="19" xfId="3" applyFont="1" applyFill="1" applyBorder="1" applyAlignment="1">
      <alignment horizontal="center" vertical="center" wrapText="1"/>
    </xf>
    <xf numFmtId="0" fontId="72" fillId="3" borderId="23" xfId="1" applyFont="1" applyFill="1" applyBorder="1" applyAlignment="1">
      <alignment horizontal="center" vertical="center" wrapText="1"/>
    </xf>
    <xf numFmtId="0" fontId="72" fillId="3" borderId="24" xfId="1" applyFont="1" applyFill="1" applyBorder="1" applyAlignment="1">
      <alignment horizontal="center" vertical="center" wrapText="1"/>
    </xf>
    <xf numFmtId="49" fontId="10" fillId="0" borderId="0" xfId="0" applyNumberFormat="1" applyFont="1" applyAlignment="1">
      <alignment horizontal="left" vertical="center"/>
    </xf>
    <xf numFmtId="0" fontId="77" fillId="0" borderId="0" xfId="0" applyFont="1" applyFill="1" applyBorder="1" applyAlignment="1">
      <alignment horizontal="left" vertical="center" wrapText="1"/>
    </xf>
    <xf numFmtId="0" fontId="78" fillId="0" borderId="0" xfId="0" applyFont="1" applyFill="1" applyBorder="1" applyAlignment="1">
      <alignment horizontal="left" vertical="center" wrapText="1"/>
    </xf>
    <xf numFmtId="0" fontId="82" fillId="0" borderId="0" xfId="0" applyFont="1" applyFill="1" applyBorder="1" applyAlignment="1">
      <alignment horizontal="center" vertical="center"/>
    </xf>
    <xf numFmtId="0" fontId="83"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49" fontId="44" fillId="0" borderId="3" xfId="0" applyNumberFormat="1" applyFont="1" applyFill="1" applyBorder="1" applyAlignment="1">
      <alignment horizontal="center" vertical="center"/>
    </xf>
    <xf numFmtId="49" fontId="44" fillId="0" borderId="4" xfId="0" applyNumberFormat="1" applyFont="1" applyFill="1" applyBorder="1" applyAlignment="1">
      <alignment horizontal="center" vertical="center"/>
    </xf>
    <xf numFmtId="0" fontId="21" fillId="2" borderId="7"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72" fillId="5" borderId="6" xfId="0" applyFont="1" applyFill="1" applyBorder="1" applyAlignment="1">
      <alignment horizontal="center" vertical="center"/>
    </xf>
    <xf numFmtId="0" fontId="84" fillId="0" borderId="11" xfId="0" applyFont="1" applyFill="1" applyBorder="1" applyAlignment="1">
      <alignment horizontal="center" vertical="center"/>
    </xf>
    <xf numFmtId="0" fontId="84" fillId="0" borderId="12" xfId="0" applyFont="1" applyFill="1" applyBorder="1" applyAlignment="1">
      <alignment horizontal="center" vertical="center"/>
    </xf>
    <xf numFmtId="0" fontId="84" fillId="0" borderId="13" xfId="0" applyFont="1" applyFill="1" applyBorder="1" applyAlignment="1">
      <alignment horizontal="center" vertical="center"/>
    </xf>
    <xf numFmtId="0" fontId="76" fillId="0" borderId="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8" xfId="0" applyFont="1" applyFill="1" applyBorder="1" applyAlignment="1">
      <alignment horizontal="center" vertical="center" wrapText="1"/>
    </xf>
    <xf numFmtId="0" fontId="72" fillId="0" borderId="4" xfId="0" applyFont="1" applyFill="1" applyBorder="1" applyAlignment="1">
      <alignment horizontal="center" vertical="center" wrapText="1"/>
    </xf>
    <xf numFmtId="0" fontId="86" fillId="0" borderId="0" xfId="0" applyFont="1" applyFill="1" applyBorder="1" applyAlignment="1">
      <alignment horizontal="center" vertical="center" wrapText="1"/>
    </xf>
    <xf numFmtId="0" fontId="87" fillId="0" borderId="0" xfId="0" applyFont="1" applyFill="1" applyBorder="1" applyAlignment="1">
      <alignment horizontal="center" vertical="center"/>
    </xf>
    <xf numFmtId="164" fontId="72" fillId="0" borderId="1" xfId="0" applyNumberFormat="1" applyFont="1" applyFill="1" applyBorder="1" applyAlignment="1">
      <alignment horizontal="center" vertical="center"/>
    </xf>
    <xf numFmtId="164" fontId="72" fillId="0" borderId="3" xfId="0" applyNumberFormat="1" applyFont="1" applyFill="1" applyBorder="1" applyAlignment="1">
      <alignment horizontal="center" vertical="center"/>
    </xf>
    <xf numFmtId="49" fontId="38" fillId="0" borderId="0" xfId="0" applyNumberFormat="1" applyFont="1" applyAlignment="1">
      <alignment horizontal="left" vertical="center"/>
    </xf>
    <xf numFmtId="0" fontId="72" fillId="3" borderId="16" xfId="1" applyFont="1" applyFill="1" applyBorder="1" applyAlignment="1">
      <alignment horizontal="center" vertical="center" wrapText="1"/>
    </xf>
    <xf numFmtId="0" fontId="72" fillId="3" borderId="26" xfId="1" applyFont="1" applyFill="1" applyBorder="1" applyAlignment="1">
      <alignment horizontal="center" vertical="center" wrapText="1"/>
    </xf>
    <xf numFmtId="0" fontId="72" fillId="5" borderId="1" xfId="0" applyFont="1" applyFill="1" applyBorder="1" applyAlignment="1">
      <alignment horizontal="center" vertical="center"/>
    </xf>
    <xf numFmtId="0" fontId="35" fillId="5" borderId="3" xfId="3" applyFont="1" applyFill="1" applyBorder="1" applyAlignment="1">
      <alignment horizontal="center" vertical="center" wrapText="1"/>
    </xf>
    <xf numFmtId="0" fontId="72" fillId="4" borderId="5" xfId="0" applyFont="1" applyFill="1" applyBorder="1" applyAlignment="1">
      <alignment horizontal="center" vertical="center" wrapText="1"/>
    </xf>
    <xf numFmtId="0" fontId="72" fillId="4" borderId="6" xfId="0" applyFont="1" applyFill="1" applyBorder="1" applyAlignment="1">
      <alignment horizontal="center" vertical="center" wrapText="1"/>
    </xf>
    <xf numFmtId="0" fontId="72" fillId="4" borderId="8" xfId="0" applyFont="1" applyFill="1" applyBorder="1" applyAlignment="1">
      <alignment horizontal="center" vertical="center" wrapText="1"/>
    </xf>
    <xf numFmtId="0" fontId="35" fillId="5" borderId="25" xfId="3" applyFont="1" applyFill="1" applyBorder="1" applyAlignment="1">
      <alignment horizontal="center" vertical="center" wrapText="1"/>
    </xf>
    <xf numFmtId="0" fontId="44" fillId="0" borderId="5"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8"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8" xfId="0" applyFont="1" applyFill="1" applyBorder="1" applyAlignment="1">
      <alignment horizontal="center" vertical="center"/>
    </xf>
    <xf numFmtId="49" fontId="47" fillId="0" borderId="3" xfId="0" applyNumberFormat="1" applyFont="1" applyFill="1" applyBorder="1" applyAlignment="1">
      <alignment horizontal="center" vertical="center"/>
    </xf>
    <xf numFmtId="49" fontId="47" fillId="0" borderId="4" xfId="0" applyNumberFormat="1"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8" xfId="0" applyFont="1" applyFill="1" applyBorder="1" applyAlignment="1">
      <alignment horizontal="center" vertical="center"/>
    </xf>
    <xf numFmtId="49" fontId="69" fillId="0" borderId="0" xfId="0" applyNumberFormat="1" applyFont="1" applyAlignment="1">
      <alignment horizontal="left" vertical="center"/>
    </xf>
    <xf numFmtId="0" fontId="24" fillId="3" borderId="16" xfId="1" applyFont="1" applyFill="1" applyBorder="1" applyAlignment="1">
      <alignment horizontal="center" vertical="center" wrapText="1"/>
    </xf>
    <xf numFmtId="0" fontId="24" fillId="3" borderId="26" xfId="1" applyFont="1" applyFill="1" applyBorder="1" applyAlignment="1">
      <alignment horizontal="center" vertical="center" wrapText="1"/>
    </xf>
    <xf numFmtId="0" fontId="24" fillId="3" borderId="24" xfId="1" applyFont="1" applyFill="1" applyBorder="1" applyAlignment="1">
      <alignment horizontal="center" vertical="center" wrapText="1"/>
    </xf>
    <xf numFmtId="0" fontId="68" fillId="5" borderId="18" xfId="3" applyFont="1" applyFill="1" applyBorder="1" applyAlignment="1">
      <alignment horizontal="center" vertical="center" wrapText="1"/>
    </xf>
    <xf numFmtId="0" fontId="68" fillId="5" borderId="25" xfId="3" applyFont="1" applyFill="1" applyBorder="1" applyAlignment="1">
      <alignment horizontal="center" vertical="center" wrapText="1"/>
    </xf>
    <xf numFmtId="0" fontId="68" fillId="5" borderId="19" xfId="3" applyFont="1" applyFill="1" applyBorder="1" applyAlignment="1">
      <alignment horizontal="center" vertical="center" wrapText="1"/>
    </xf>
    <xf numFmtId="0" fontId="33" fillId="2" borderId="5" xfId="3" applyFont="1" applyFill="1" applyBorder="1" applyAlignment="1">
      <alignment horizontal="left" vertical="center" wrapText="1"/>
    </xf>
    <xf numFmtId="0" fontId="33" fillId="2" borderId="6" xfId="3" applyFont="1" applyFill="1" applyBorder="1" applyAlignment="1">
      <alignment horizontal="left" vertical="center" wrapText="1"/>
    </xf>
    <xf numFmtId="0" fontId="33" fillId="2" borderId="8" xfId="3" applyFont="1" applyFill="1" applyBorder="1" applyAlignment="1">
      <alignment horizontal="left" vertical="center" wrapText="1"/>
    </xf>
    <xf numFmtId="0" fontId="40" fillId="0" borderId="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46"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7" borderId="3" xfId="0" applyFont="1" applyFill="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19" fillId="8" borderId="5"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22" fillId="8" borderId="3" xfId="0" applyFont="1" applyFill="1" applyBorder="1" applyAlignment="1">
      <alignment horizontal="center" vertical="center" textRotation="90" wrapText="1"/>
    </xf>
    <xf numFmtId="0" fontId="22" fillId="8" borderId="4" xfId="0" applyFont="1" applyFill="1" applyBorder="1" applyAlignment="1">
      <alignment horizontal="center" vertical="center" textRotation="90" wrapText="1"/>
    </xf>
    <xf numFmtId="0" fontId="19" fillId="7" borderId="5"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8" xfId="0" applyFont="1" applyFill="1" applyBorder="1" applyAlignment="1">
      <alignment horizontal="center" vertical="center"/>
    </xf>
    <xf numFmtId="0" fontId="19" fillId="4" borderId="1"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19" fillId="7" borderId="6" xfId="0" applyFont="1" applyFill="1" applyBorder="1" applyAlignment="1">
      <alignment horizontal="center" vertical="center" wrapText="1"/>
    </xf>
    <xf numFmtId="164" fontId="19" fillId="0" borderId="3" xfId="0" applyNumberFormat="1" applyFont="1" applyFill="1" applyBorder="1" applyAlignment="1">
      <alignment horizontal="center" vertical="center"/>
    </xf>
    <xf numFmtId="164" fontId="19" fillId="0" borderId="9" xfId="0" applyNumberFormat="1" applyFont="1" applyFill="1" applyBorder="1" applyAlignment="1">
      <alignment horizontal="center" vertical="center"/>
    </xf>
    <xf numFmtId="164" fontId="19" fillId="0" borderId="4"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52" fillId="0" borderId="0" xfId="0" applyFont="1" applyAlignment="1">
      <alignment horizontal="left" vertical="top" wrapText="1"/>
    </xf>
    <xf numFmtId="0" fontId="0" fillId="0" borderId="0" xfId="0" applyAlignment="1">
      <alignment horizontal="left" vertical="top" wrapText="1"/>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8" xfId="1" applyFont="1" applyFill="1" applyBorder="1" applyAlignment="1">
      <alignment horizontal="center" vertical="center" wrapText="1"/>
    </xf>
    <xf numFmtId="0" fontId="22" fillId="8" borderId="5"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8"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19" fillId="5" borderId="0" xfId="0" applyFont="1" applyFill="1" applyBorder="1" applyAlignment="1">
      <alignment horizontal="center" vertical="center"/>
    </xf>
    <xf numFmtId="0" fontId="19" fillId="5" borderId="28" xfId="0" applyFont="1" applyFill="1" applyBorder="1" applyAlignment="1">
      <alignment horizontal="center" vertical="center"/>
    </xf>
    <xf numFmtId="164" fontId="19" fillId="0" borderId="1" xfId="0" applyNumberFormat="1"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22" fillId="0" borderId="6"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0" fillId="0" borderId="0" xfId="0" applyAlignment="1">
      <alignment horizontal="center" vertical="center" wrapText="1"/>
    </xf>
    <xf numFmtId="0" fontId="6" fillId="5" borderId="7"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 xfId="0" applyFont="1" applyFill="1" applyBorder="1" applyAlignment="1">
      <alignment horizontal="center" vertical="center"/>
    </xf>
    <xf numFmtId="0" fontId="58" fillId="5" borderId="5" xfId="3" applyFont="1" applyFill="1" applyBorder="1" applyAlignment="1">
      <alignment horizontal="center" vertical="center" wrapText="1"/>
    </xf>
    <xf numFmtId="0" fontId="58" fillId="5" borderId="6" xfId="3" applyFont="1" applyFill="1" applyBorder="1" applyAlignment="1">
      <alignment horizontal="center" vertical="center" wrapText="1"/>
    </xf>
    <xf numFmtId="0" fontId="58" fillId="5" borderId="8" xfId="3" applyFont="1" applyFill="1" applyBorder="1" applyAlignment="1">
      <alignment horizontal="center" vertical="center" wrapText="1"/>
    </xf>
    <xf numFmtId="0" fontId="53" fillId="3" borderId="5" xfId="1" applyFont="1" applyFill="1" applyBorder="1" applyAlignment="1">
      <alignment horizontal="center" vertical="center" wrapText="1"/>
    </xf>
    <xf numFmtId="0" fontId="53" fillId="3" borderId="6" xfId="1" applyFont="1" applyFill="1" applyBorder="1" applyAlignment="1">
      <alignment horizontal="center" vertical="center" wrapText="1"/>
    </xf>
    <xf numFmtId="0" fontId="53" fillId="3" borderId="8" xfId="1" applyFont="1" applyFill="1" applyBorder="1" applyAlignment="1">
      <alignment horizontal="center" vertical="center" wrapText="1"/>
    </xf>
    <xf numFmtId="0" fontId="56" fillId="0" borderId="7" xfId="0" applyFont="1" applyFill="1" applyBorder="1" applyAlignment="1">
      <alignment horizontal="left" vertical="center" wrapText="1"/>
    </xf>
    <xf numFmtId="0" fontId="56" fillId="0" borderId="14" xfId="0" applyFont="1" applyFill="1" applyBorder="1" applyAlignment="1">
      <alignment horizontal="left" vertical="center" wrapText="1"/>
    </xf>
    <xf numFmtId="0" fontId="56" fillId="0" borderId="15" xfId="0" applyFont="1" applyFill="1" applyBorder="1" applyAlignment="1">
      <alignment horizontal="left" vertical="center" wrapText="1"/>
    </xf>
    <xf numFmtId="0" fontId="56" fillId="0" borderId="28" xfId="0" applyFont="1" applyFill="1" applyBorder="1" applyAlignment="1">
      <alignment horizontal="left" vertical="center" wrapText="1"/>
    </xf>
    <xf numFmtId="0" fontId="56" fillId="0" borderId="21" xfId="0" applyFont="1" applyFill="1" applyBorder="1" applyAlignment="1">
      <alignment horizontal="left" vertical="center" wrapText="1"/>
    </xf>
    <xf numFmtId="0" fontId="56" fillId="0" borderId="22" xfId="0" applyFont="1" applyFill="1" applyBorder="1" applyAlignment="1">
      <alignment horizontal="left" vertical="center" wrapText="1"/>
    </xf>
    <xf numFmtId="164" fontId="7" fillId="0" borderId="3" xfId="0" applyNumberFormat="1" applyFont="1" applyFill="1" applyBorder="1" applyAlignment="1">
      <alignment horizontal="center" vertical="center"/>
    </xf>
    <xf numFmtId="164" fontId="7" fillId="0" borderId="9"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0" fontId="6" fillId="9" borderId="5" xfId="0" applyFont="1" applyFill="1" applyBorder="1" applyAlignment="1">
      <alignment horizontal="left" vertical="center"/>
    </xf>
    <xf numFmtId="0" fontId="6" fillId="9" borderId="6" xfId="0" applyFont="1" applyFill="1" applyBorder="1" applyAlignment="1">
      <alignment horizontal="left" vertical="center"/>
    </xf>
    <xf numFmtId="0" fontId="6" fillId="9" borderId="8" xfId="0" applyFont="1" applyFill="1" applyBorder="1" applyAlignment="1">
      <alignment horizontal="left" vertical="center"/>
    </xf>
    <xf numFmtId="0" fontId="28" fillId="0" borderId="0" xfId="0" applyFont="1" applyFill="1" applyBorder="1" applyAlignment="1">
      <alignment horizontal="center" vertical="center" wrapText="1"/>
    </xf>
    <xf numFmtId="0" fontId="71" fillId="0" borderId="20"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5" fillId="0" borderId="14" xfId="0" applyFont="1" applyBorder="1" applyAlignment="1">
      <alignment horizontal="center" vertical="center" textRotation="90"/>
    </xf>
    <xf numFmtId="0" fontId="5" fillId="0" borderId="28" xfId="0" applyFont="1" applyBorder="1" applyAlignment="1">
      <alignment horizontal="center" vertical="center" textRotation="90"/>
    </xf>
    <xf numFmtId="0" fontId="0" fillId="0" borderId="3" xfId="0" applyBorder="1" applyAlignment="1">
      <alignment horizontal="center" vertical="center"/>
    </xf>
    <xf numFmtId="0" fontId="0" fillId="0" borderId="4" xfId="0"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10" borderId="1" xfId="0" applyFill="1" applyBorder="1" applyAlignment="1">
      <alignment horizontal="left" vertical="center"/>
    </xf>
    <xf numFmtId="164" fontId="16" fillId="10" borderId="1" xfId="0" applyNumberFormat="1" applyFont="1" applyFill="1" applyBorder="1" applyAlignment="1">
      <alignment horizontal="left" vertical="center"/>
    </xf>
    <xf numFmtId="0" fontId="10" fillId="0" borderId="1" xfId="0" applyFont="1" applyBorder="1" applyAlignment="1">
      <alignment horizontal="right" vertical="center" textRotation="90"/>
    </xf>
    <xf numFmtId="49" fontId="0" fillId="10" borderId="1" xfId="0" applyNumberFormat="1" applyFill="1" applyBorder="1" applyAlignment="1">
      <alignment horizontal="left" vertical="center"/>
    </xf>
    <xf numFmtId="0" fontId="10" fillId="0" borderId="3" xfId="0" applyFont="1" applyBorder="1" applyAlignment="1">
      <alignment horizontal="center" vertical="center" textRotation="90"/>
    </xf>
    <xf numFmtId="0" fontId="10" fillId="0" borderId="9" xfId="0" applyFont="1" applyBorder="1" applyAlignment="1">
      <alignment horizontal="center" vertical="center" textRotation="90"/>
    </xf>
    <xf numFmtId="0" fontId="10" fillId="0" borderId="1" xfId="0" applyFont="1" applyBorder="1" applyAlignment="1">
      <alignment horizontal="center" vertical="center" textRotation="90"/>
    </xf>
    <xf numFmtId="0" fontId="20"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textRotation="90" wrapText="1"/>
    </xf>
    <xf numFmtId="0" fontId="20" fillId="2" borderId="1" xfId="0" applyFont="1" applyFill="1" applyBorder="1" applyAlignment="1">
      <alignment horizontal="center" vertical="center" wrapText="1"/>
    </xf>
    <xf numFmtId="0" fontId="59"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61" fillId="0" borderId="1" xfId="0" applyFont="1" applyFill="1" applyBorder="1" applyAlignment="1">
      <alignment horizontal="center" vertical="center" wrapText="1"/>
    </xf>
  </cellXfs>
  <cellStyles count="7">
    <cellStyle name="Normalny" xfId="0" builtinId="0"/>
    <cellStyle name="Normalny 2" xfId="1"/>
    <cellStyle name="Normalny 2 2" xfId="4"/>
    <cellStyle name="Normalny 2 2 2" xfId="6"/>
    <cellStyle name="Normalny 2 3" xfId="5"/>
    <cellStyle name="Normalny 3" xfId="3"/>
    <cellStyle name="Normalny 4" xfId="2"/>
  </cellStyles>
  <dxfs count="0"/>
  <tableStyles count="0" defaultTableStyle="TableStyleMedium2" defaultPivotStyle="PivotStyleLight16"/>
  <colors>
    <mruColors>
      <color rgb="FFC4C4C4"/>
      <color rgb="FFE2E2E2"/>
      <color rgb="FFFDFECA"/>
      <color rgb="FFFFFFC9"/>
      <color rgb="FFD2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61047</xdr:colOff>
      <xdr:row>1</xdr:row>
      <xdr:rowOff>80962</xdr:rowOff>
    </xdr:to>
    <xdr:sp macro="" textlink="">
      <xdr:nvSpPr>
        <xdr:cNvPr id="3300" name="Text Box 3"/>
        <xdr:cNvSpPr txBox="1">
          <a:spLocks noChangeArrowheads="1"/>
        </xdr:cNvSpPr>
      </xdr:nvSpPr>
      <xdr:spPr bwMode="auto">
        <a:xfrm>
          <a:off x="11963400" y="133350"/>
          <a:ext cx="876300" cy="304800"/>
        </a:xfrm>
        <a:prstGeom prst="rect">
          <a:avLst/>
        </a:prstGeom>
        <a:noFill/>
        <a:ln w="9525">
          <a:noFill/>
          <a:miter lim="800000"/>
          <a:headEnd/>
          <a:tailEnd/>
        </a:ln>
      </xdr:spPr>
    </xdr:sp>
    <xdr:clientData/>
  </xdr:twoCellAnchor>
  <xdr:oneCellAnchor>
    <xdr:from>
      <xdr:col>0</xdr:col>
      <xdr:colOff>345282</xdr:colOff>
      <xdr:row>52</xdr:row>
      <xdr:rowOff>204789</xdr:rowOff>
    </xdr:from>
    <xdr:ext cx="2000251" cy="1202531"/>
    <xdr:sp macro="" textlink="">
      <xdr:nvSpPr>
        <xdr:cNvPr id="7" name="pole tekstowe 6"/>
        <xdr:cNvSpPr txBox="1"/>
      </xdr:nvSpPr>
      <xdr:spPr>
        <a:xfrm>
          <a:off x="345282" y="17873664"/>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xdr:from>
      <xdr:col>26</xdr:col>
      <xdr:colOff>333375</xdr:colOff>
      <xdr:row>0</xdr:row>
      <xdr:rowOff>47626</xdr:rowOff>
    </xdr:from>
    <xdr:to>
      <xdr:col>30</xdr:col>
      <xdr:colOff>631031</xdr:colOff>
      <xdr:row>0</xdr:row>
      <xdr:rowOff>523876</xdr:rowOff>
    </xdr:to>
    <xdr:sp macro="" textlink="">
      <xdr:nvSpPr>
        <xdr:cNvPr id="3" name="pole tekstowe 2"/>
        <xdr:cNvSpPr txBox="1"/>
      </xdr:nvSpPr>
      <xdr:spPr>
        <a:xfrm>
          <a:off x="17073563" y="47626"/>
          <a:ext cx="2297906"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pl-PL" sz="900">
              <a:solidFill>
                <a:schemeClr val="tx1"/>
              </a:solidFill>
              <a:latin typeface="+mn-lt"/>
              <a:ea typeface="+mn-ea"/>
              <a:cs typeface="+mn-cs"/>
            </a:rPr>
            <a:t>Applicable for the academic year 2023/2024</a:t>
          </a:r>
          <a:endParaRPr lang="en-US" sz="900">
            <a:solidFill>
              <a:schemeClr val="tx1"/>
            </a:solidFill>
            <a:latin typeface="+mn-lt"/>
            <a:ea typeface="+mn-ea"/>
            <a:cs typeface="+mn-cs"/>
          </a:endParaRPr>
        </a:p>
      </xdr:txBody>
    </xdr:sp>
    <xdr:clientData/>
  </xdr:twoCellAnchor>
  <xdr:twoCellAnchor>
    <xdr:from>
      <xdr:col>23</xdr:col>
      <xdr:colOff>190499</xdr:colOff>
      <xdr:row>0</xdr:row>
      <xdr:rowOff>280987</xdr:rowOff>
    </xdr:from>
    <xdr:to>
      <xdr:col>30</xdr:col>
      <xdr:colOff>265132</xdr:colOff>
      <xdr:row>3</xdr:row>
      <xdr:rowOff>154780</xdr:rowOff>
    </xdr:to>
    <xdr:sp macro="" textlink="">
      <xdr:nvSpPr>
        <xdr:cNvPr id="8" name="pole tekstowe 7"/>
        <xdr:cNvSpPr txBox="1"/>
      </xdr:nvSpPr>
      <xdr:spPr>
        <a:xfrm>
          <a:off x="15597187" y="280987"/>
          <a:ext cx="3682226" cy="9929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122960</xdr:colOff>
      <xdr:row>0</xdr:row>
      <xdr:rowOff>704850</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134866</xdr:colOff>
      <xdr:row>0</xdr:row>
      <xdr:rowOff>438150</xdr:rowOff>
    </xdr:to>
    <xdr:sp macro="" textlink="">
      <xdr:nvSpPr>
        <xdr:cNvPr id="7"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0</xdr:col>
      <xdr:colOff>345282</xdr:colOff>
      <xdr:row>65</xdr:row>
      <xdr:rowOff>154782</xdr:rowOff>
    </xdr:from>
    <xdr:ext cx="2000251" cy="1202531"/>
    <xdr:sp macro="" textlink="">
      <xdr:nvSpPr>
        <xdr:cNvPr id="6" name="pole tekstowe 5"/>
        <xdr:cNvSpPr txBox="1"/>
      </xdr:nvSpPr>
      <xdr:spPr>
        <a:xfrm>
          <a:off x="345282" y="18645188"/>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Fom of courses: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editAs="oneCell">
    <xdr:from>
      <xdr:col>24</xdr:col>
      <xdr:colOff>257175</xdr:colOff>
      <xdr:row>0</xdr:row>
      <xdr:rowOff>133350</xdr:rowOff>
    </xdr:from>
    <xdr:to>
      <xdr:col>26</xdr:col>
      <xdr:colOff>134867</xdr:colOff>
      <xdr:row>0</xdr:row>
      <xdr:rowOff>438150</xdr:rowOff>
    </xdr:to>
    <xdr:sp macro="" textlink="">
      <xdr:nvSpPr>
        <xdr:cNvPr id="12" name="Text Box 3"/>
        <xdr:cNvSpPr txBox="1">
          <a:spLocks noChangeArrowheads="1"/>
        </xdr:cNvSpPr>
      </xdr:nvSpPr>
      <xdr:spPr bwMode="auto">
        <a:xfrm>
          <a:off x="15887700" y="133350"/>
          <a:ext cx="877817" cy="304800"/>
        </a:xfrm>
        <a:prstGeom prst="rect">
          <a:avLst/>
        </a:prstGeom>
        <a:noFill/>
        <a:ln w="9525">
          <a:noFill/>
          <a:miter lim="800000"/>
          <a:headEnd/>
          <a:tailEnd/>
        </a:ln>
      </xdr:spPr>
    </xdr:sp>
    <xdr:clientData/>
  </xdr:twoCellAnchor>
  <xdr:twoCellAnchor>
    <xdr:from>
      <xdr:col>26</xdr:col>
      <xdr:colOff>250031</xdr:colOff>
      <xdr:row>0</xdr:row>
      <xdr:rowOff>142876</xdr:rowOff>
    </xdr:from>
    <xdr:to>
      <xdr:col>30</xdr:col>
      <xdr:colOff>528637</xdr:colOff>
      <xdr:row>0</xdr:row>
      <xdr:rowOff>619126</xdr:rowOff>
    </xdr:to>
    <xdr:sp macro="" textlink="">
      <xdr:nvSpPr>
        <xdr:cNvPr id="14" name="pole tekstowe 13"/>
        <xdr:cNvSpPr txBox="1"/>
      </xdr:nvSpPr>
      <xdr:spPr>
        <a:xfrm>
          <a:off x="15216187" y="142876"/>
          <a:ext cx="2624138"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Applicable for the academic year 2023/2024</a:t>
          </a:r>
          <a:endParaRPr lang="en-US" sz="900">
            <a:effectLst/>
          </a:endParaRPr>
        </a:p>
      </xdr:txBody>
    </xdr:sp>
    <xdr:clientData/>
  </xdr:twoCellAnchor>
  <xdr:twoCellAnchor>
    <xdr:from>
      <xdr:col>24</xdr:col>
      <xdr:colOff>202407</xdr:colOff>
      <xdr:row>0</xdr:row>
      <xdr:rowOff>678657</xdr:rowOff>
    </xdr:from>
    <xdr:to>
      <xdr:col>30</xdr:col>
      <xdr:colOff>538976</xdr:colOff>
      <xdr:row>3</xdr:row>
      <xdr:rowOff>148974</xdr:rowOff>
    </xdr:to>
    <xdr:sp macro="" textlink="">
      <xdr:nvSpPr>
        <xdr:cNvPr id="8" name="pole tekstowe 7"/>
        <xdr:cNvSpPr txBox="1"/>
      </xdr:nvSpPr>
      <xdr:spPr>
        <a:xfrm>
          <a:off x="14168438" y="678657"/>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315841</xdr:colOff>
      <xdr:row>1</xdr:row>
      <xdr:rowOff>64294</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oneCellAnchor>
    <xdr:from>
      <xdr:col>1</xdr:col>
      <xdr:colOff>0</xdr:colOff>
      <xdr:row>54</xdr:row>
      <xdr:rowOff>0</xdr:rowOff>
    </xdr:from>
    <xdr:ext cx="2000251" cy="1202531"/>
    <xdr:sp macro="" textlink="">
      <xdr:nvSpPr>
        <xdr:cNvPr id="7" name="pole tekstowe 6"/>
        <xdr:cNvSpPr txBox="1"/>
      </xdr:nvSpPr>
      <xdr:spPr>
        <a:xfrm>
          <a:off x="464344" y="14978063"/>
          <a:ext cx="2000251" cy="1202531"/>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Fom of courses: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lecture</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T</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tutorial</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PC</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practical classes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P</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-internships</a:t>
          </a:r>
        </a:p>
        <a:p>
          <a:pPr marL="0" marR="0" lvl="0" indent="0" defTabSz="914400" eaLnBrk="1" fontAlgn="auto" latinLnBrk="0" hangingPunct="1">
            <a:lnSpc>
              <a:spcPct val="100000"/>
            </a:lnSpc>
            <a:spcBef>
              <a:spcPts val="0"/>
            </a:spcBef>
            <a:spcAft>
              <a:spcPts val="0"/>
            </a:spcAft>
            <a:buClrTx/>
            <a:buSzTx/>
            <a:buFontTx/>
            <a:buNone/>
            <a:tabLst/>
            <a:defRPr/>
          </a:pPr>
          <a:r>
            <a:rPr kumimoji="0" lang="pl-PL" sz="1200" b="1"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L</a:t>
          </a:r>
          <a:r>
            <a:rPr kumimoji="0" lang="pl-PL" sz="1200" b="0" i="0" u="none" strike="noStrike" kern="0" cap="none" spc="0" normalizeH="0" baseline="0" noProof="0">
              <a:ln>
                <a:noFill/>
              </a:ln>
              <a:solidFill>
                <a:sysClr val="windowText" lastClr="000000"/>
              </a:solidFill>
              <a:effectLst/>
              <a:uLnTx/>
              <a:uFillTx/>
              <a:latin typeface="Roboto" panose="02000000000000000000" pitchFamily="2" charset="0"/>
              <a:ea typeface="Roboto" panose="02000000000000000000" pitchFamily="2" charset="0"/>
              <a:cs typeface="Roboto" panose="02000000000000000000" pitchFamily="2" charset="0"/>
            </a:rPr>
            <a:t>- laboratory classes</a:t>
          </a:r>
        </a:p>
      </xdr:txBody>
    </xdr:sp>
    <xdr:clientData/>
  </xdr:oneCellAnchor>
  <xdr:twoCellAnchor editAs="oneCell">
    <xdr:from>
      <xdr:col>24</xdr:col>
      <xdr:colOff>0</xdr:colOff>
      <xdr:row>0</xdr:row>
      <xdr:rowOff>133350</xdr:rowOff>
    </xdr:from>
    <xdr:to>
      <xdr:col>26</xdr:col>
      <xdr:colOff>56285</xdr:colOff>
      <xdr:row>0</xdr:row>
      <xdr:rowOff>695325</xdr:rowOff>
    </xdr:to>
    <xdr:sp macro="" textlink="">
      <xdr:nvSpPr>
        <xdr:cNvPr id="8" name="Text Box 3"/>
        <xdr:cNvSpPr txBox="1">
          <a:spLocks noChangeArrowheads="1"/>
        </xdr:cNvSpPr>
      </xdr:nvSpPr>
      <xdr:spPr bwMode="auto">
        <a:xfrm>
          <a:off x="14154150" y="133350"/>
          <a:ext cx="865910"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68191</xdr:colOff>
      <xdr:row>0</xdr:row>
      <xdr:rowOff>438150</xdr:rowOff>
    </xdr:to>
    <xdr:sp macro="" textlink="">
      <xdr:nvSpPr>
        <xdr:cNvPr id="9" name="Text Box 3"/>
        <xdr:cNvSpPr txBox="1">
          <a:spLocks noChangeArrowheads="1"/>
        </xdr:cNvSpPr>
      </xdr:nvSpPr>
      <xdr:spPr bwMode="auto">
        <a:xfrm>
          <a:off x="14154150" y="133350"/>
          <a:ext cx="87781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26</xdr:col>
      <xdr:colOff>68192</xdr:colOff>
      <xdr:row>0</xdr:row>
      <xdr:rowOff>438150</xdr:rowOff>
    </xdr:to>
    <xdr:sp macro="" textlink="">
      <xdr:nvSpPr>
        <xdr:cNvPr id="10" name="Text Box 3"/>
        <xdr:cNvSpPr txBox="1">
          <a:spLocks noChangeArrowheads="1"/>
        </xdr:cNvSpPr>
      </xdr:nvSpPr>
      <xdr:spPr bwMode="auto">
        <a:xfrm>
          <a:off x="14154150" y="133350"/>
          <a:ext cx="877817" cy="304800"/>
        </a:xfrm>
        <a:prstGeom prst="rect">
          <a:avLst/>
        </a:prstGeom>
        <a:noFill/>
        <a:ln w="9525">
          <a:noFill/>
          <a:miter lim="800000"/>
          <a:headEnd/>
          <a:tailEnd/>
        </a:ln>
      </xdr:spPr>
    </xdr:sp>
    <xdr:clientData/>
  </xdr:twoCellAnchor>
  <xdr:twoCellAnchor>
    <xdr:from>
      <xdr:col>24</xdr:col>
      <xdr:colOff>400050</xdr:colOff>
      <xdr:row>0</xdr:row>
      <xdr:rowOff>152400</xdr:rowOff>
    </xdr:from>
    <xdr:to>
      <xdr:col>30</xdr:col>
      <xdr:colOff>381000</xdr:colOff>
      <xdr:row>0</xdr:row>
      <xdr:rowOff>546100</xdr:rowOff>
    </xdr:to>
    <xdr:sp macro="" textlink="">
      <xdr:nvSpPr>
        <xdr:cNvPr id="12" name="pole tekstowe 11"/>
        <xdr:cNvSpPr txBox="1"/>
      </xdr:nvSpPr>
      <xdr:spPr>
        <a:xfrm>
          <a:off x="14395450" y="152400"/>
          <a:ext cx="2736850" cy="393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l-PL" sz="1100" b="0" i="0" u="none" strike="noStrike" kern="0" cap="none" spc="0" normalizeH="0" baseline="0" noProof="0">
              <a:ln>
                <a:noFill/>
              </a:ln>
              <a:solidFill>
                <a:prstClr val="black"/>
              </a:solidFill>
              <a:effectLst/>
              <a:uLnTx/>
              <a:uFillTx/>
              <a:latin typeface="+mn-lt"/>
              <a:ea typeface="+mn-ea"/>
              <a:cs typeface="+mn-cs"/>
            </a:rPr>
            <a:t>Applicable for the academic year 2023/2024</a:t>
          </a:r>
          <a:endParaRPr kumimoji="0" lang="en-US"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23</xdr:col>
      <xdr:colOff>190500</xdr:colOff>
      <xdr:row>0</xdr:row>
      <xdr:rowOff>596900</xdr:rowOff>
    </xdr:from>
    <xdr:to>
      <xdr:col>30</xdr:col>
      <xdr:colOff>672326</xdr:colOff>
      <xdr:row>3</xdr:row>
      <xdr:rowOff>143417</xdr:rowOff>
    </xdr:to>
    <xdr:sp macro="" textlink="">
      <xdr:nvSpPr>
        <xdr:cNvPr id="14" name="pole tekstowe 13"/>
        <xdr:cNvSpPr txBox="1"/>
      </xdr:nvSpPr>
      <xdr:spPr>
        <a:xfrm>
          <a:off x="13741400" y="596900"/>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25</xdr:col>
      <xdr:colOff>382517</xdr:colOff>
      <xdr:row>1</xdr:row>
      <xdr:rowOff>242887</xdr:rowOff>
    </xdr:to>
    <xdr:sp macro="" textlink="">
      <xdr:nvSpPr>
        <xdr:cNvPr id="2" name="Text Box 3"/>
        <xdr:cNvSpPr txBox="1">
          <a:spLocks noChangeArrowheads="1"/>
        </xdr:cNvSpPr>
      </xdr:nvSpPr>
      <xdr:spPr bwMode="auto">
        <a:xfrm>
          <a:off x="43253025" y="133350"/>
          <a:ext cx="865910" cy="309562"/>
        </a:xfrm>
        <a:prstGeom prst="rect">
          <a:avLst/>
        </a:prstGeom>
        <a:noFill/>
        <a:ln w="9525">
          <a:noFill/>
          <a:miter lim="800000"/>
          <a:headEnd/>
          <a:tailEnd/>
        </a:ln>
      </xdr:spPr>
    </xdr:sp>
    <xdr:clientData/>
  </xdr:twoCellAnchor>
  <xdr:twoCellAnchor editAs="oneCell">
    <xdr:from>
      <xdr:col>25</xdr:col>
      <xdr:colOff>257175</xdr:colOff>
      <xdr:row>0</xdr:row>
      <xdr:rowOff>133350</xdr:rowOff>
    </xdr:from>
    <xdr:to>
      <xdr:col>27</xdr:col>
      <xdr:colOff>30091</xdr:colOff>
      <xdr:row>0</xdr:row>
      <xdr:rowOff>438150</xdr:rowOff>
    </xdr:to>
    <xdr:sp macro="" textlink="">
      <xdr:nvSpPr>
        <xdr:cNvPr id="4"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1</xdr:col>
      <xdr:colOff>154782</xdr:colOff>
      <xdr:row>54</xdr:row>
      <xdr:rowOff>154781</xdr:rowOff>
    </xdr:from>
    <xdr:ext cx="2000251" cy="1202531"/>
    <xdr:sp macro="" textlink="">
      <xdr:nvSpPr>
        <xdr:cNvPr id="7" name="pole tekstowe 6"/>
        <xdr:cNvSpPr txBox="1"/>
      </xdr:nvSpPr>
      <xdr:spPr>
        <a:xfrm>
          <a:off x="571501" y="17216437"/>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editAs="oneCell">
    <xdr:from>
      <xdr:col>24</xdr:col>
      <xdr:colOff>0</xdr:colOff>
      <xdr:row>0</xdr:row>
      <xdr:rowOff>133350</xdr:rowOff>
    </xdr:from>
    <xdr:to>
      <xdr:col>25</xdr:col>
      <xdr:colOff>130104</xdr:colOff>
      <xdr:row>1</xdr:row>
      <xdr:rowOff>252412</xdr:rowOff>
    </xdr:to>
    <xdr:sp macro="" textlink="">
      <xdr:nvSpPr>
        <xdr:cNvPr id="8" name="Text Box 3"/>
        <xdr:cNvSpPr txBox="1">
          <a:spLocks noChangeArrowheads="1"/>
        </xdr:cNvSpPr>
      </xdr:nvSpPr>
      <xdr:spPr bwMode="auto">
        <a:xfrm>
          <a:off x="15078075" y="133350"/>
          <a:ext cx="865910"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130104</xdr:colOff>
      <xdr:row>1</xdr:row>
      <xdr:rowOff>157162</xdr:rowOff>
    </xdr:to>
    <xdr:sp macro="" textlink="">
      <xdr:nvSpPr>
        <xdr:cNvPr id="9" name="Text Box 3"/>
        <xdr:cNvSpPr txBox="1">
          <a:spLocks noChangeArrowheads="1"/>
        </xdr:cNvSpPr>
      </xdr:nvSpPr>
      <xdr:spPr bwMode="auto">
        <a:xfrm>
          <a:off x="14820900" y="133350"/>
          <a:ext cx="868291"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142010</xdr:colOff>
      <xdr:row>0</xdr:row>
      <xdr:rowOff>438150</xdr:rowOff>
    </xdr:to>
    <xdr:sp macro="" textlink="">
      <xdr:nvSpPr>
        <xdr:cNvPr id="10" name="Text Box 3"/>
        <xdr:cNvSpPr txBox="1">
          <a:spLocks noChangeArrowheads="1"/>
        </xdr:cNvSpPr>
      </xdr:nvSpPr>
      <xdr:spPr bwMode="auto">
        <a:xfrm>
          <a:off x="14820900" y="133350"/>
          <a:ext cx="880197"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142011</xdr:colOff>
      <xdr:row>0</xdr:row>
      <xdr:rowOff>438150</xdr:rowOff>
    </xdr:to>
    <xdr:sp macro="" textlink="">
      <xdr:nvSpPr>
        <xdr:cNvPr id="11" name="Text Box 3"/>
        <xdr:cNvSpPr txBox="1">
          <a:spLocks noChangeArrowheads="1"/>
        </xdr:cNvSpPr>
      </xdr:nvSpPr>
      <xdr:spPr bwMode="auto">
        <a:xfrm>
          <a:off x="14820900" y="133350"/>
          <a:ext cx="880198" cy="304800"/>
        </a:xfrm>
        <a:prstGeom prst="rect">
          <a:avLst/>
        </a:prstGeom>
        <a:noFill/>
        <a:ln w="9525">
          <a:noFill/>
          <a:miter lim="800000"/>
          <a:headEnd/>
          <a:tailEnd/>
        </a:ln>
      </xdr:spPr>
    </xdr:sp>
    <xdr:clientData/>
  </xdr:twoCellAnchor>
  <xdr:twoCellAnchor>
    <xdr:from>
      <xdr:col>24</xdr:col>
      <xdr:colOff>731044</xdr:colOff>
      <xdr:row>0</xdr:row>
      <xdr:rowOff>285751</xdr:rowOff>
    </xdr:from>
    <xdr:to>
      <xdr:col>30</xdr:col>
      <xdr:colOff>523875</xdr:colOff>
      <xdr:row>1</xdr:row>
      <xdr:rowOff>285751</xdr:rowOff>
    </xdr:to>
    <xdr:sp macro="" textlink="">
      <xdr:nvSpPr>
        <xdr:cNvPr id="13" name="pole tekstowe 12"/>
        <xdr:cNvSpPr txBox="1"/>
      </xdr:nvSpPr>
      <xdr:spPr>
        <a:xfrm>
          <a:off x="15387638" y="285751"/>
          <a:ext cx="3483768" cy="547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2023/2024</a:t>
          </a:r>
          <a:endParaRPr lang="en-US" sz="900">
            <a:effectLst/>
          </a:endParaRPr>
        </a:p>
      </xdr:txBody>
    </xdr:sp>
    <xdr:clientData/>
  </xdr:twoCellAnchor>
  <xdr:twoCellAnchor>
    <xdr:from>
      <xdr:col>24</xdr:col>
      <xdr:colOff>547688</xdr:colOff>
      <xdr:row>1</xdr:row>
      <xdr:rowOff>238124</xdr:rowOff>
    </xdr:from>
    <xdr:to>
      <xdr:col>30</xdr:col>
      <xdr:colOff>538977</xdr:colOff>
      <xdr:row>3</xdr:row>
      <xdr:rowOff>327566</xdr:rowOff>
    </xdr:to>
    <xdr:sp macro="" textlink="">
      <xdr:nvSpPr>
        <xdr:cNvPr id="15" name="pole tekstowe 14"/>
        <xdr:cNvSpPr txBox="1"/>
      </xdr:nvSpPr>
      <xdr:spPr>
        <a:xfrm>
          <a:off x="15204282" y="785812"/>
          <a:ext cx="3682226" cy="11848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257175</xdr:colOff>
      <xdr:row>0</xdr:row>
      <xdr:rowOff>133350</xdr:rowOff>
    </xdr:from>
    <xdr:to>
      <xdr:col>27</xdr:col>
      <xdr:colOff>192017</xdr:colOff>
      <xdr:row>0</xdr:row>
      <xdr:rowOff>438150</xdr:rowOff>
    </xdr:to>
    <xdr:sp macro="" textlink="">
      <xdr:nvSpPr>
        <xdr:cNvPr id="4" name="Text Box 3"/>
        <xdr:cNvSpPr txBox="1">
          <a:spLocks noChangeArrowheads="1"/>
        </xdr:cNvSpPr>
      </xdr:nvSpPr>
      <xdr:spPr bwMode="auto">
        <a:xfrm>
          <a:off x="15411450" y="133350"/>
          <a:ext cx="877816" cy="304800"/>
        </a:xfrm>
        <a:prstGeom prst="rect">
          <a:avLst/>
        </a:prstGeom>
        <a:noFill/>
        <a:ln w="9525">
          <a:noFill/>
          <a:miter lim="800000"/>
          <a:headEnd/>
          <a:tailEnd/>
        </a:ln>
      </xdr:spPr>
    </xdr:sp>
    <xdr:clientData/>
  </xdr:twoCellAnchor>
  <xdr:oneCellAnchor>
    <xdr:from>
      <xdr:col>1</xdr:col>
      <xdr:colOff>178593</xdr:colOff>
      <xdr:row>80</xdr:row>
      <xdr:rowOff>166687</xdr:rowOff>
    </xdr:from>
    <xdr:ext cx="2000251" cy="1202531"/>
    <xdr:sp macro="" textlink="">
      <xdr:nvSpPr>
        <xdr:cNvPr id="7" name="pole tekstowe 6"/>
        <xdr:cNvSpPr txBox="1"/>
      </xdr:nvSpPr>
      <xdr:spPr>
        <a:xfrm>
          <a:off x="547687" y="25991343"/>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editAs="oneCell">
    <xdr:from>
      <xdr:col>24</xdr:col>
      <xdr:colOff>0</xdr:colOff>
      <xdr:row>0</xdr:row>
      <xdr:rowOff>133350</xdr:rowOff>
    </xdr:from>
    <xdr:to>
      <xdr:col>25</xdr:col>
      <xdr:colOff>132486</xdr:colOff>
      <xdr:row>1</xdr:row>
      <xdr:rowOff>295274</xdr:rowOff>
    </xdr:to>
    <xdr:sp macro="" textlink="">
      <xdr:nvSpPr>
        <xdr:cNvPr id="8" name="Text Box 3"/>
        <xdr:cNvSpPr txBox="1">
          <a:spLocks noChangeArrowheads="1"/>
        </xdr:cNvSpPr>
      </xdr:nvSpPr>
      <xdr:spPr bwMode="auto">
        <a:xfrm>
          <a:off x="14925675" y="133350"/>
          <a:ext cx="858767" cy="652462"/>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25</xdr:col>
      <xdr:colOff>392041</xdr:colOff>
      <xdr:row>0</xdr:row>
      <xdr:rowOff>442913</xdr:rowOff>
    </xdr:to>
    <xdr:sp macro="" textlink="">
      <xdr:nvSpPr>
        <xdr:cNvPr id="9" name="Text Box 3"/>
        <xdr:cNvSpPr txBox="1">
          <a:spLocks noChangeArrowheads="1"/>
        </xdr:cNvSpPr>
      </xdr:nvSpPr>
      <xdr:spPr bwMode="auto">
        <a:xfrm>
          <a:off x="15659100"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304799</xdr:rowOff>
    </xdr:to>
    <xdr:sp macro="" textlink="">
      <xdr:nvSpPr>
        <xdr:cNvPr id="10" name="Text Box 3"/>
        <xdr:cNvSpPr txBox="1">
          <a:spLocks noChangeArrowheads="1"/>
        </xdr:cNvSpPr>
      </xdr:nvSpPr>
      <xdr:spPr bwMode="auto">
        <a:xfrm>
          <a:off x="14668500" y="133350"/>
          <a:ext cx="863529" cy="66198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137248</xdr:colOff>
      <xdr:row>1</xdr:row>
      <xdr:rowOff>209549</xdr:rowOff>
    </xdr:to>
    <xdr:sp macro="" textlink="">
      <xdr:nvSpPr>
        <xdr:cNvPr id="11" name="Text Box 3"/>
        <xdr:cNvSpPr txBox="1">
          <a:spLocks noChangeArrowheads="1"/>
        </xdr:cNvSpPr>
      </xdr:nvSpPr>
      <xdr:spPr bwMode="auto">
        <a:xfrm>
          <a:off x="14668500" y="133350"/>
          <a:ext cx="863529" cy="5667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149154</xdr:colOff>
      <xdr:row>0</xdr:row>
      <xdr:rowOff>442913</xdr:rowOff>
    </xdr:to>
    <xdr:sp macro="" textlink="">
      <xdr:nvSpPr>
        <xdr:cNvPr id="12" name="Text Box 3"/>
        <xdr:cNvSpPr txBox="1">
          <a:spLocks noChangeArrowheads="1"/>
        </xdr:cNvSpPr>
      </xdr:nvSpPr>
      <xdr:spPr bwMode="auto">
        <a:xfrm>
          <a:off x="14668500" y="133350"/>
          <a:ext cx="875435"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149155</xdr:colOff>
      <xdr:row>0</xdr:row>
      <xdr:rowOff>442913</xdr:rowOff>
    </xdr:to>
    <xdr:sp macro="" textlink="">
      <xdr:nvSpPr>
        <xdr:cNvPr id="13" name="Text Box 3"/>
        <xdr:cNvSpPr txBox="1">
          <a:spLocks noChangeArrowheads="1"/>
        </xdr:cNvSpPr>
      </xdr:nvSpPr>
      <xdr:spPr bwMode="auto">
        <a:xfrm>
          <a:off x="14668500" y="133350"/>
          <a:ext cx="875436" cy="304800"/>
        </a:xfrm>
        <a:prstGeom prst="rect">
          <a:avLst/>
        </a:prstGeom>
        <a:noFill/>
        <a:ln w="9525">
          <a:noFill/>
          <a:miter lim="800000"/>
          <a:headEnd/>
          <a:tailEnd/>
        </a:ln>
      </xdr:spPr>
    </xdr:sp>
    <xdr:clientData/>
  </xdr:twoCellAnchor>
  <xdr:twoCellAnchor>
    <xdr:from>
      <xdr:col>25</xdr:col>
      <xdr:colOff>154782</xdr:colOff>
      <xdr:row>0</xdr:row>
      <xdr:rowOff>214312</xdr:rowOff>
    </xdr:from>
    <xdr:to>
      <xdr:col>31</xdr:col>
      <xdr:colOff>214313</xdr:colOff>
      <xdr:row>1</xdr:row>
      <xdr:rowOff>83343</xdr:rowOff>
    </xdr:to>
    <xdr:sp macro="" textlink="">
      <xdr:nvSpPr>
        <xdr:cNvPr id="15" name="pole tekstowe 14"/>
        <xdr:cNvSpPr txBox="1"/>
      </xdr:nvSpPr>
      <xdr:spPr>
        <a:xfrm>
          <a:off x="17430751" y="214312"/>
          <a:ext cx="3345656" cy="369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100" b="0" i="0" baseline="0">
              <a:solidFill>
                <a:schemeClr val="tx1"/>
              </a:solidFill>
              <a:effectLst/>
              <a:latin typeface="+mn-lt"/>
              <a:ea typeface="+mn-ea"/>
              <a:cs typeface="+mn-cs"/>
            </a:rPr>
            <a:t>Applicable for the academic year 2023/2024</a:t>
          </a:r>
          <a:endParaRPr lang="en-US" sz="900">
            <a:effectLst/>
          </a:endParaRPr>
        </a:p>
      </xdr:txBody>
    </xdr:sp>
    <xdr:clientData/>
  </xdr:twoCellAnchor>
  <xdr:twoCellAnchor>
    <xdr:from>
      <xdr:col>24</xdr:col>
      <xdr:colOff>309562</xdr:colOff>
      <xdr:row>1</xdr:row>
      <xdr:rowOff>166687</xdr:rowOff>
    </xdr:from>
    <xdr:to>
      <xdr:col>30</xdr:col>
      <xdr:colOff>646132</xdr:colOff>
      <xdr:row>3</xdr:row>
      <xdr:rowOff>261937</xdr:rowOff>
    </xdr:to>
    <xdr:sp macro="" textlink="">
      <xdr:nvSpPr>
        <xdr:cNvPr id="17" name="pole tekstowe 16"/>
        <xdr:cNvSpPr txBox="1"/>
      </xdr:nvSpPr>
      <xdr:spPr>
        <a:xfrm>
          <a:off x="16859250" y="666750"/>
          <a:ext cx="3682226" cy="1012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257175</xdr:colOff>
      <xdr:row>0</xdr:row>
      <xdr:rowOff>133350</xdr:rowOff>
    </xdr:from>
    <xdr:to>
      <xdr:col>26</xdr:col>
      <xdr:colOff>144392</xdr:colOff>
      <xdr:row>1</xdr:row>
      <xdr:rowOff>291571</xdr:rowOff>
    </xdr:to>
    <xdr:sp macro="" textlink="">
      <xdr:nvSpPr>
        <xdr:cNvPr id="23" name="Text Box 3"/>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291571</xdr:rowOff>
    </xdr:to>
    <xdr:sp macro="" textlink="">
      <xdr:nvSpPr>
        <xdr:cNvPr id="24" name="Text Box 3"/>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26</xdr:col>
      <xdr:colOff>333375</xdr:colOff>
      <xdr:row>0</xdr:row>
      <xdr:rowOff>47625</xdr:rowOff>
    </xdr:from>
    <xdr:to>
      <xdr:col>31</xdr:col>
      <xdr:colOff>5556</xdr:colOff>
      <xdr:row>1</xdr:row>
      <xdr:rowOff>243416</xdr:rowOff>
    </xdr:to>
    <xdr:sp macro="" textlink="">
      <xdr:nvSpPr>
        <xdr:cNvPr id="25" name="pole tekstowe 24"/>
        <xdr:cNvSpPr txBox="1"/>
      </xdr:nvSpPr>
      <xdr:spPr>
        <a:xfrm>
          <a:off x="13173075" y="47625"/>
          <a:ext cx="2262981" cy="5196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endParaRPr lang="en-US" sz="900">
            <a:solidFill>
              <a:schemeClr val="tx1"/>
            </a:solidFill>
            <a:latin typeface="+mn-lt"/>
            <a:ea typeface="+mn-ea"/>
            <a:cs typeface="+mn-cs"/>
          </a:endParaRPr>
        </a:p>
      </xdr:txBody>
    </xdr:sp>
    <xdr:clientData/>
  </xdr:twoCellAnchor>
  <xdr:twoCellAnchor editAs="oneCell">
    <xdr:from>
      <xdr:col>24</xdr:col>
      <xdr:colOff>257175</xdr:colOff>
      <xdr:row>0</xdr:row>
      <xdr:rowOff>133350</xdr:rowOff>
    </xdr:from>
    <xdr:to>
      <xdr:col>26</xdr:col>
      <xdr:colOff>132486</xdr:colOff>
      <xdr:row>2</xdr:row>
      <xdr:rowOff>244738</xdr:rowOff>
    </xdr:to>
    <xdr:sp macro="" textlink="">
      <xdr:nvSpPr>
        <xdr:cNvPr id="31" name="Text Box 3"/>
        <xdr:cNvSpPr txBox="1">
          <a:spLocks noChangeArrowheads="1"/>
        </xdr:cNvSpPr>
      </xdr:nvSpPr>
      <xdr:spPr bwMode="auto">
        <a:xfrm>
          <a:off x="12106275" y="133350"/>
          <a:ext cx="865911" cy="1009120"/>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144392</xdr:colOff>
      <xdr:row>1</xdr:row>
      <xdr:rowOff>453496</xdr:rowOff>
    </xdr:to>
    <xdr:sp macro="" textlink="">
      <xdr:nvSpPr>
        <xdr:cNvPr id="32" name="Text Box 3"/>
        <xdr:cNvSpPr txBox="1">
          <a:spLocks noChangeArrowheads="1"/>
        </xdr:cNvSpPr>
      </xdr:nvSpPr>
      <xdr:spPr bwMode="auto">
        <a:xfrm>
          <a:off x="12106275" y="133350"/>
          <a:ext cx="877817" cy="639233"/>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144393</xdr:colOff>
      <xdr:row>1</xdr:row>
      <xdr:rowOff>453496</xdr:rowOff>
    </xdr:to>
    <xdr:sp macro="" textlink="">
      <xdr:nvSpPr>
        <xdr:cNvPr id="33" name="Text Box 3"/>
        <xdr:cNvSpPr txBox="1">
          <a:spLocks noChangeArrowheads="1"/>
        </xdr:cNvSpPr>
      </xdr:nvSpPr>
      <xdr:spPr bwMode="auto">
        <a:xfrm>
          <a:off x="12106275" y="133350"/>
          <a:ext cx="877818" cy="639233"/>
        </a:xfrm>
        <a:prstGeom prst="rect">
          <a:avLst/>
        </a:prstGeom>
        <a:noFill/>
        <a:ln w="9525">
          <a:noFill/>
          <a:miter lim="800000"/>
          <a:headEnd/>
          <a:tailEnd/>
        </a:ln>
      </xdr:spPr>
    </xdr:sp>
    <xdr:clientData/>
  </xdr:twoCellAnchor>
  <xdr:twoCellAnchor>
    <xdr:from>
      <xdr:col>24</xdr:col>
      <xdr:colOff>547687</xdr:colOff>
      <xdr:row>0</xdr:row>
      <xdr:rowOff>211932</xdr:rowOff>
    </xdr:from>
    <xdr:to>
      <xdr:col>30</xdr:col>
      <xdr:colOff>321468</xdr:colOff>
      <xdr:row>1</xdr:row>
      <xdr:rowOff>11907</xdr:rowOff>
    </xdr:to>
    <xdr:sp macro="" textlink="">
      <xdr:nvSpPr>
        <xdr:cNvPr id="35" name="pole tekstowe 34"/>
        <xdr:cNvSpPr txBox="1"/>
      </xdr:nvSpPr>
      <xdr:spPr>
        <a:xfrm>
          <a:off x="13168312" y="211932"/>
          <a:ext cx="2797969"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pl-PL" sz="1050" b="0" i="0" baseline="0">
              <a:solidFill>
                <a:schemeClr val="tx1"/>
              </a:solidFill>
              <a:effectLst/>
              <a:latin typeface="+mn-lt"/>
              <a:ea typeface="+mn-ea"/>
              <a:cs typeface="+mn-cs"/>
            </a:rPr>
            <a:t>Applicable for the academic year 2023/2024</a:t>
          </a:r>
          <a:endParaRPr lang="en-US" sz="800">
            <a:effectLst/>
          </a:endParaRPr>
        </a:p>
      </xdr:txBody>
    </xdr:sp>
    <xdr:clientData/>
  </xdr:twoCellAnchor>
  <xdr:twoCellAnchor editAs="oneCell">
    <xdr:from>
      <xdr:col>26</xdr:col>
      <xdr:colOff>257175</xdr:colOff>
      <xdr:row>1</xdr:row>
      <xdr:rowOff>19050</xdr:rowOff>
    </xdr:from>
    <xdr:to>
      <xdr:col>28</xdr:col>
      <xdr:colOff>265836</xdr:colOff>
      <xdr:row>1</xdr:row>
      <xdr:rowOff>319087</xdr:rowOff>
    </xdr:to>
    <xdr:sp macro="" textlink="">
      <xdr:nvSpPr>
        <xdr:cNvPr id="36" name="Text Box 3"/>
        <xdr:cNvSpPr txBox="1">
          <a:spLocks noChangeArrowheads="1"/>
        </xdr:cNvSpPr>
      </xdr:nvSpPr>
      <xdr:spPr bwMode="auto">
        <a:xfrm>
          <a:off x="16678275" y="209550"/>
          <a:ext cx="868292" cy="300037"/>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294411</xdr:colOff>
      <xdr:row>1</xdr:row>
      <xdr:rowOff>171449</xdr:rowOff>
    </xdr:to>
    <xdr:sp macro="" textlink="">
      <xdr:nvSpPr>
        <xdr:cNvPr id="37" name="Text Box 3"/>
        <xdr:cNvSpPr txBox="1">
          <a:spLocks noChangeArrowheads="1"/>
        </xdr:cNvSpPr>
      </xdr:nvSpPr>
      <xdr:spPr bwMode="auto">
        <a:xfrm>
          <a:off x="16535400" y="133350"/>
          <a:ext cx="856386" cy="657224"/>
        </a:xfrm>
        <a:prstGeom prst="rect">
          <a:avLst/>
        </a:prstGeom>
        <a:noFill/>
        <a:ln w="9525">
          <a:noFill/>
          <a:miter lim="800000"/>
          <a:headEnd/>
          <a:tailEnd/>
        </a:ln>
      </xdr:spPr>
    </xdr:sp>
    <xdr:clientData/>
  </xdr:twoCellAnchor>
  <xdr:twoCellAnchor editAs="oneCell">
    <xdr:from>
      <xdr:col>24</xdr:col>
      <xdr:colOff>257175</xdr:colOff>
      <xdr:row>0</xdr:row>
      <xdr:rowOff>133350</xdr:rowOff>
    </xdr:from>
    <xdr:to>
      <xdr:col>26</xdr:col>
      <xdr:colOff>125341</xdr:colOff>
      <xdr:row>0</xdr:row>
      <xdr:rowOff>438150</xdr:rowOff>
    </xdr:to>
    <xdr:sp macro="" textlink="">
      <xdr:nvSpPr>
        <xdr:cNvPr id="38" name="Text Box 3"/>
        <xdr:cNvSpPr txBox="1">
          <a:spLocks noChangeArrowheads="1"/>
        </xdr:cNvSpPr>
      </xdr:nvSpPr>
      <xdr:spPr bwMode="auto">
        <a:xfrm>
          <a:off x="16792575" y="133350"/>
          <a:ext cx="858766" cy="304800"/>
        </a:xfrm>
        <a:prstGeom prst="rect">
          <a:avLst/>
        </a:prstGeom>
        <a:noFill/>
        <a:ln w="9525">
          <a:noFill/>
          <a:miter lim="800000"/>
          <a:headEnd/>
          <a:tailEnd/>
        </a:ln>
      </xdr:spPr>
    </xdr:sp>
    <xdr:clientData/>
  </xdr:twoCellAnchor>
  <xdr:twoCellAnchor editAs="oneCell">
    <xdr:from>
      <xdr:col>24</xdr:col>
      <xdr:colOff>0</xdr:colOff>
      <xdr:row>0</xdr:row>
      <xdr:rowOff>133350</xdr:rowOff>
    </xdr:from>
    <xdr:to>
      <xdr:col>25</xdr:col>
      <xdr:colOff>299173</xdr:colOff>
      <xdr:row>1</xdr:row>
      <xdr:rowOff>180974</xdr:rowOff>
    </xdr:to>
    <xdr:sp macro="" textlink="">
      <xdr:nvSpPr>
        <xdr:cNvPr id="39" name="Text Box 3"/>
        <xdr:cNvSpPr txBox="1">
          <a:spLocks noChangeArrowheads="1"/>
        </xdr:cNvSpPr>
      </xdr:nvSpPr>
      <xdr:spPr bwMode="auto">
        <a:xfrm>
          <a:off x="16535400" y="133350"/>
          <a:ext cx="861148" cy="666749"/>
        </a:xfrm>
        <a:prstGeom prst="rect">
          <a:avLst/>
        </a:prstGeom>
        <a:noFill/>
        <a:ln w="9525">
          <a:noFill/>
          <a:miter lim="800000"/>
          <a:headEnd/>
          <a:tailEnd/>
        </a:ln>
      </xdr:spPr>
    </xdr:sp>
    <xdr:clientData/>
  </xdr:twoCellAnchor>
  <xdr:oneCellAnchor>
    <xdr:from>
      <xdr:col>1</xdr:col>
      <xdr:colOff>0</xdr:colOff>
      <xdr:row>32</xdr:row>
      <xdr:rowOff>0</xdr:rowOff>
    </xdr:from>
    <xdr:ext cx="2000251" cy="1202531"/>
    <xdr:sp macro="" textlink="">
      <xdr:nvSpPr>
        <xdr:cNvPr id="43" name="pole tekstowe 42"/>
        <xdr:cNvSpPr txBox="1"/>
      </xdr:nvSpPr>
      <xdr:spPr>
        <a:xfrm>
          <a:off x="297656" y="7810500"/>
          <a:ext cx="2000251" cy="1202531"/>
        </a:xfrm>
        <a:prstGeom prst="rect">
          <a:avLst/>
        </a:prstGeom>
        <a:noFill/>
        <a:ln>
          <a:noFill/>
        </a:ln>
        <a:effectLst/>
      </xdr:spPr>
      <xdr:txBody>
        <a:bodyPr vertOverflow="clip" horzOverflow="clip" wrap="square" rtlCol="0" anchor="t">
          <a:noAutofit/>
        </a:bodyPr>
        <a:lstStyle/>
        <a:p>
          <a:pPr eaLnBrk="1" fontAlgn="auto" latinLnBrk="0" hangingPunct="1"/>
          <a:r>
            <a:rPr lang="pl-PL" sz="1100" b="1" i="0" baseline="0">
              <a:effectLst/>
              <a:latin typeface="+mn-lt"/>
              <a:ea typeface="+mn-ea"/>
              <a:cs typeface="+mn-cs"/>
            </a:rPr>
            <a:t>Fom of courses: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lecture</a:t>
          </a:r>
          <a:endParaRPr lang="en-US" sz="1200">
            <a:effectLst/>
          </a:endParaRPr>
        </a:p>
        <a:p>
          <a:pPr eaLnBrk="1" fontAlgn="auto" latinLnBrk="0" hangingPunct="1"/>
          <a:r>
            <a:rPr lang="pl-PL" sz="1100" b="1" i="0" baseline="0">
              <a:effectLst/>
              <a:latin typeface="+mn-lt"/>
              <a:ea typeface="+mn-ea"/>
              <a:cs typeface="+mn-cs"/>
            </a:rPr>
            <a:t>T</a:t>
          </a:r>
          <a:r>
            <a:rPr lang="pl-PL" sz="1100" b="0" i="0" baseline="0">
              <a:effectLst/>
              <a:latin typeface="+mn-lt"/>
              <a:ea typeface="+mn-ea"/>
              <a:cs typeface="+mn-cs"/>
            </a:rPr>
            <a:t>- tutorial</a:t>
          </a:r>
          <a:endParaRPr lang="en-US" sz="1200">
            <a:effectLst/>
          </a:endParaRPr>
        </a:p>
        <a:p>
          <a:pPr eaLnBrk="1" fontAlgn="auto" latinLnBrk="0" hangingPunct="1"/>
          <a:r>
            <a:rPr lang="pl-PL" sz="1100" b="1" i="0" baseline="0">
              <a:effectLst/>
              <a:latin typeface="+mn-lt"/>
              <a:ea typeface="+mn-ea"/>
              <a:cs typeface="+mn-cs"/>
            </a:rPr>
            <a:t>PC</a:t>
          </a:r>
          <a:r>
            <a:rPr lang="pl-PL" sz="1100" b="0" i="0" baseline="0">
              <a:effectLst/>
              <a:latin typeface="+mn-lt"/>
              <a:ea typeface="+mn-ea"/>
              <a:cs typeface="+mn-cs"/>
            </a:rPr>
            <a:t>- practical classes</a:t>
          </a:r>
          <a:endParaRPr lang="en-US" sz="1200">
            <a:effectLst/>
          </a:endParaRPr>
        </a:p>
        <a:p>
          <a:pPr eaLnBrk="1" fontAlgn="auto" latinLnBrk="0" hangingPunct="1"/>
          <a:r>
            <a:rPr lang="pl-PL" sz="1100" b="1" i="0" baseline="0">
              <a:effectLst/>
              <a:latin typeface="+mn-lt"/>
              <a:ea typeface="+mn-ea"/>
              <a:cs typeface="+mn-cs"/>
            </a:rPr>
            <a:t>P</a:t>
          </a:r>
          <a:r>
            <a:rPr lang="pl-PL" sz="1100" b="0" i="0" baseline="0">
              <a:effectLst/>
              <a:latin typeface="+mn-lt"/>
              <a:ea typeface="+mn-ea"/>
              <a:cs typeface="+mn-cs"/>
            </a:rPr>
            <a:t>-internships</a:t>
          </a:r>
          <a:endParaRPr lang="en-US" sz="1200">
            <a:effectLst/>
          </a:endParaRPr>
        </a:p>
        <a:p>
          <a:pPr eaLnBrk="1" fontAlgn="auto" latinLnBrk="0" hangingPunct="1"/>
          <a:r>
            <a:rPr lang="pl-PL" sz="1100" b="1" i="0" baseline="0">
              <a:effectLst/>
              <a:latin typeface="+mn-lt"/>
              <a:ea typeface="+mn-ea"/>
              <a:cs typeface="+mn-cs"/>
            </a:rPr>
            <a:t>L</a:t>
          </a:r>
          <a:r>
            <a:rPr lang="pl-PL" sz="1100" b="0" i="0" baseline="0">
              <a:effectLst/>
              <a:latin typeface="+mn-lt"/>
              <a:ea typeface="+mn-ea"/>
              <a:cs typeface="+mn-cs"/>
            </a:rPr>
            <a:t>- laboratory classes</a:t>
          </a:r>
          <a:endParaRPr lang="en-US" sz="1200">
            <a:effectLst/>
          </a:endParaRPr>
        </a:p>
      </xdr:txBody>
    </xdr:sp>
    <xdr:clientData/>
  </xdr:oneCellAnchor>
  <xdr:twoCellAnchor>
    <xdr:from>
      <xdr:col>23</xdr:col>
      <xdr:colOff>297657</xdr:colOff>
      <xdr:row>1</xdr:row>
      <xdr:rowOff>154781</xdr:rowOff>
    </xdr:from>
    <xdr:to>
      <xdr:col>31</xdr:col>
      <xdr:colOff>3195</xdr:colOff>
      <xdr:row>2</xdr:row>
      <xdr:rowOff>416718</xdr:rowOff>
    </xdr:to>
    <xdr:sp macro="" textlink="">
      <xdr:nvSpPr>
        <xdr:cNvPr id="16" name="pole tekstowe 15"/>
        <xdr:cNvSpPr txBox="1"/>
      </xdr:nvSpPr>
      <xdr:spPr>
        <a:xfrm>
          <a:off x="12549188" y="773906"/>
          <a:ext cx="3682226"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142875</xdr:colOff>
      <xdr:row>0</xdr:row>
      <xdr:rowOff>114302</xdr:rowOff>
    </xdr:from>
    <xdr:to>
      <xdr:col>13</xdr:col>
      <xdr:colOff>202406</xdr:colOff>
      <xdr:row>1</xdr:row>
      <xdr:rowOff>47626</xdr:rowOff>
    </xdr:to>
    <xdr:sp macro="" textlink="">
      <xdr:nvSpPr>
        <xdr:cNvPr id="2" name="pole tekstowe 1"/>
        <xdr:cNvSpPr txBox="1"/>
      </xdr:nvSpPr>
      <xdr:spPr>
        <a:xfrm>
          <a:off x="6829425" y="114302"/>
          <a:ext cx="2878931" cy="371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100">
              <a:solidFill>
                <a:schemeClr val="tx1"/>
              </a:solidFill>
              <a:effectLst/>
              <a:latin typeface="+mn-lt"/>
              <a:ea typeface="+mn-ea"/>
              <a:cs typeface="+mn-cs"/>
            </a:rPr>
            <a:t>Applicable for the academic year 2020/2021</a:t>
          </a:r>
          <a:endParaRPr lang="en-US" sz="900">
            <a:effectLst/>
          </a:endParaRPr>
        </a:p>
      </xdr:txBody>
    </xdr:sp>
    <xdr:clientData/>
  </xdr:twoCellAnchor>
  <xdr:twoCellAnchor>
    <xdr:from>
      <xdr:col>6</xdr:col>
      <xdr:colOff>285750</xdr:colOff>
      <xdr:row>0</xdr:row>
      <xdr:rowOff>323850</xdr:rowOff>
    </xdr:from>
    <xdr:to>
      <xdr:col>12</xdr:col>
      <xdr:colOff>581025</xdr:colOff>
      <xdr:row>3</xdr:row>
      <xdr:rowOff>38100</xdr:rowOff>
    </xdr:to>
    <xdr:sp macro="" textlink="">
      <xdr:nvSpPr>
        <xdr:cNvPr id="5" name="pole tekstowe 4"/>
        <xdr:cNvSpPr txBox="1"/>
      </xdr:nvSpPr>
      <xdr:spPr>
        <a:xfrm>
          <a:off x="6210300" y="323850"/>
          <a:ext cx="326707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000"/>
            <a:t>Rozporządzenie Ministra Nauki i Szkolnictwa Wyższego z dnia 26 lipca 2019 r. w sprawie standardów kształcenia przygotowującego do wykonywania zawodu lekarza, lekarza dentysty, farmaceuty, pielęgniarki, położnej, diagnosty laboratoryjnego, fizjoterapeuty i ratownika medycznego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131233</xdr:colOff>
      <xdr:row>0</xdr:row>
      <xdr:rowOff>45509</xdr:rowOff>
    </xdr:from>
    <xdr:ext cx="6299200" cy="609013"/>
    <xdr:sp macro="" textlink="">
      <xdr:nvSpPr>
        <xdr:cNvPr id="2" name="pole tekstowe 1"/>
        <xdr:cNvSpPr txBox="1"/>
      </xdr:nvSpPr>
      <xdr:spPr>
        <a:xfrm>
          <a:off x="407458" y="45509"/>
          <a:ext cx="629920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t>Annex to</a:t>
          </a:r>
          <a:r>
            <a:rPr lang="pl-PL" sz="1100" b="1" baseline="0"/>
            <a:t> </a:t>
          </a:r>
          <a:r>
            <a:rPr lang="pl-PL" sz="1100" b="1"/>
            <a:t>Plan of Study  FULL-TIME/ MASTER'S DEGREE</a:t>
          </a:r>
        </a:p>
        <a:p>
          <a:r>
            <a:rPr lang="pl-PL" sz="1100" b="1"/>
            <a:t>FIELD:MEDICINE</a:t>
          </a:r>
        </a:p>
        <a:p>
          <a:r>
            <a:rPr lang="pl-PL" sz="1100" b="1"/>
            <a:t>Education from the academic year 2022/2023</a:t>
          </a:r>
          <a:endParaRPr lang="en-US" sz="1100" b="1"/>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ewid/Documents/Dokumenty%20ED/ROK%20AKADEMICKI%20201718/Plany%2017%2018/Kopia%20Plan%20studi&#243;w%20kierunek%20lekarski%202017_2018-%20j.a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rok"/>
      <sheetName val="II rok"/>
      <sheetName val="III rok"/>
      <sheetName val="IV rok"/>
      <sheetName val="V rok"/>
      <sheetName val="VI rok"/>
      <sheetName val="RAZEM"/>
      <sheetName val="FAKULTETY"/>
    </sheetNames>
    <sheetDataSet>
      <sheetData sheetId="0" refreshError="1">
        <row r="48">
          <cell r="A48">
            <v>2</v>
          </cell>
        </row>
        <row r="50">
          <cell r="E50">
            <v>2</v>
          </cell>
        </row>
        <row r="51">
          <cell r="E51">
            <v>2</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5"/>
  <sheetViews>
    <sheetView zoomScale="80" zoomScaleNormal="80" zoomScaleSheetLayoutView="70" workbookViewId="0">
      <selection sqref="A1:AE1"/>
    </sheetView>
  </sheetViews>
  <sheetFormatPr defaultRowHeight="15"/>
  <cols>
    <col min="1" max="1" width="9" style="163" customWidth="1"/>
    <col min="2" max="2" width="47.85546875" style="30" customWidth="1"/>
    <col min="3" max="3" width="24.42578125" style="56" customWidth="1"/>
    <col min="4" max="4" width="5.140625" style="7" customWidth="1"/>
    <col min="5" max="5" width="7.7109375" style="146" customWidth="1"/>
    <col min="6" max="6" width="7.28515625" style="7" customWidth="1"/>
    <col min="7" max="7" width="8.7109375" style="7" customWidth="1"/>
    <col min="8" max="9" width="7.5703125" style="7" customWidth="1"/>
    <col min="10" max="10" width="8.42578125" style="7" customWidth="1"/>
    <col min="11" max="24" width="7.5703125" style="7" customWidth="1"/>
    <col min="25" max="25" width="9.28515625" style="7" customWidth="1"/>
    <col min="26" max="27" width="6.7109375" style="7" customWidth="1"/>
    <col min="28" max="28" width="7.28515625" style="7" customWidth="1"/>
    <col min="29" max="29" width="6.7109375" style="7" customWidth="1"/>
    <col min="30" max="30" width="9.5703125" style="7" customWidth="1"/>
    <col min="31" max="31" width="9.7109375" style="7" customWidth="1"/>
    <col min="32" max="16384" width="9.140625" style="7"/>
  </cols>
  <sheetData>
    <row r="1" spans="1:31" ht="28.5" customHeight="1">
      <c r="A1" s="454" t="s">
        <v>263</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row>
    <row r="2" spans="1:31" ht="35.25" customHeight="1">
      <c r="A2" s="420" t="s">
        <v>397</v>
      </c>
      <c r="B2" s="421"/>
      <c r="C2" s="87" t="s">
        <v>59</v>
      </c>
      <c r="E2" s="141"/>
      <c r="F2" s="45"/>
      <c r="G2" s="45"/>
      <c r="H2" s="465" t="s">
        <v>25</v>
      </c>
      <c r="I2" s="465"/>
      <c r="J2" s="465"/>
      <c r="K2" s="465"/>
      <c r="L2" s="465"/>
      <c r="M2" s="465"/>
      <c r="N2" s="465"/>
      <c r="O2" s="465"/>
      <c r="P2" s="465"/>
      <c r="Q2" s="44"/>
      <c r="R2" s="44"/>
      <c r="S2" s="44"/>
      <c r="T2" s="44"/>
      <c r="U2" s="44"/>
      <c r="V2" s="44"/>
      <c r="W2" s="44"/>
      <c r="X2" s="44"/>
      <c r="Y2" s="44"/>
      <c r="Z2" s="44"/>
      <c r="AA2" s="44"/>
      <c r="AB2" s="44"/>
      <c r="AC2" s="44"/>
      <c r="AD2" s="44"/>
      <c r="AE2" s="44"/>
    </row>
    <row r="3" spans="1:31" ht="24.75" customHeight="1">
      <c r="A3" s="422" t="s">
        <v>58</v>
      </c>
      <c r="B3" s="423"/>
      <c r="C3" s="52"/>
      <c r="D3" s="44"/>
      <c r="E3" s="142"/>
      <c r="F3" s="44"/>
      <c r="G3" s="44"/>
      <c r="H3" s="44"/>
      <c r="I3" s="44"/>
      <c r="J3" s="44"/>
      <c r="K3" s="44"/>
      <c r="L3" s="44"/>
      <c r="M3" s="44"/>
      <c r="N3" s="44"/>
      <c r="O3" s="44"/>
      <c r="P3" s="44"/>
      <c r="Q3" s="44"/>
      <c r="R3" s="44"/>
      <c r="S3" s="44"/>
      <c r="T3" s="44"/>
      <c r="U3" s="44"/>
      <c r="V3" s="44"/>
      <c r="W3" s="44"/>
      <c r="X3" s="44"/>
      <c r="Y3" s="44"/>
      <c r="Z3" s="44"/>
      <c r="AA3" s="44"/>
      <c r="AB3" s="44"/>
      <c r="AC3" s="44"/>
      <c r="AD3" s="44"/>
      <c r="AE3" s="44"/>
    </row>
    <row r="4" spans="1:31" ht="16.5" customHeight="1" thickBot="1">
      <c r="B4" s="7" t="s">
        <v>255</v>
      </c>
      <c r="C4" s="53"/>
      <c r="D4" s="46"/>
      <c r="E4" s="143"/>
      <c r="F4" s="46"/>
      <c r="G4" s="47"/>
      <c r="H4" s="46"/>
      <c r="I4" s="47"/>
      <c r="J4" s="35"/>
      <c r="K4" s="35"/>
      <c r="L4" s="35"/>
      <c r="M4" s="35"/>
      <c r="N4" s="35"/>
      <c r="O4" s="35"/>
      <c r="P4" s="35"/>
      <c r="Q4" s="35"/>
      <c r="R4" s="35"/>
      <c r="S4" s="35"/>
      <c r="T4" s="35"/>
      <c r="U4" s="35"/>
      <c r="V4" s="35"/>
      <c r="W4" s="35"/>
      <c r="X4" s="35"/>
      <c r="Y4" s="35"/>
      <c r="Z4" s="35"/>
      <c r="AA4" s="35"/>
      <c r="AB4" s="35"/>
      <c r="AC4" s="35"/>
      <c r="AD4" s="35"/>
      <c r="AE4" s="35"/>
    </row>
    <row r="5" spans="1:31" ht="14.25">
      <c r="A5" s="456"/>
      <c r="B5" s="457"/>
      <c r="C5" s="457"/>
      <c r="D5" s="457"/>
      <c r="E5" s="457"/>
      <c r="F5" s="458"/>
      <c r="G5" s="459" t="s">
        <v>32</v>
      </c>
      <c r="H5" s="460"/>
      <c r="I5" s="460"/>
      <c r="J5" s="460"/>
      <c r="K5" s="460"/>
      <c r="L5" s="460"/>
      <c r="M5" s="460"/>
      <c r="N5" s="460"/>
      <c r="O5" s="460"/>
      <c r="P5" s="460"/>
      <c r="Q5" s="460"/>
      <c r="R5" s="460"/>
      <c r="S5" s="460"/>
      <c r="T5" s="460"/>
      <c r="U5" s="460"/>
      <c r="V5" s="460"/>
      <c r="W5" s="460"/>
      <c r="X5" s="460"/>
      <c r="Y5" s="460"/>
      <c r="Z5" s="460"/>
      <c r="AA5" s="460"/>
      <c r="AB5" s="460"/>
      <c r="AC5" s="460"/>
      <c r="AD5" s="460"/>
      <c r="AE5" s="461"/>
    </row>
    <row r="6" spans="1:31" ht="15" customHeight="1">
      <c r="A6" s="429" t="s">
        <v>26</v>
      </c>
      <c r="B6" s="424" t="s">
        <v>27</v>
      </c>
      <c r="C6" s="424" t="s">
        <v>28</v>
      </c>
      <c r="D6" s="449" t="s">
        <v>260</v>
      </c>
      <c r="E6" s="449"/>
      <c r="F6" s="449"/>
      <c r="G6" s="444" t="s">
        <v>31</v>
      </c>
      <c r="H6" s="444"/>
      <c r="I6" s="444"/>
      <c r="J6" s="444"/>
      <c r="K6" s="444"/>
      <c r="L6" s="444"/>
      <c r="M6" s="444"/>
      <c r="N6" s="444"/>
      <c r="O6" s="444"/>
      <c r="P6" s="444"/>
      <c r="Q6" s="444"/>
      <c r="R6" s="444"/>
      <c r="S6" s="444"/>
      <c r="T6" s="444"/>
      <c r="U6" s="444"/>
      <c r="V6" s="444"/>
      <c r="W6" s="444"/>
      <c r="X6" s="444"/>
      <c r="Y6" s="438" t="s">
        <v>35</v>
      </c>
      <c r="Z6" s="438" t="s">
        <v>2</v>
      </c>
      <c r="AA6" s="438" t="s">
        <v>173</v>
      </c>
      <c r="AB6" s="438" t="s">
        <v>174</v>
      </c>
      <c r="AC6" s="438" t="s">
        <v>2</v>
      </c>
      <c r="AD6" s="438" t="s">
        <v>37</v>
      </c>
      <c r="AE6" s="438" t="s">
        <v>36</v>
      </c>
    </row>
    <row r="7" spans="1:31" ht="15" customHeight="1">
      <c r="A7" s="429"/>
      <c r="B7" s="424"/>
      <c r="C7" s="424"/>
      <c r="D7" s="449"/>
      <c r="E7" s="449"/>
      <c r="F7" s="449"/>
      <c r="G7" s="445" t="s">
        <v>38</v>
      </c>
      <c r="H7" s="446"/>
      <c r="I7" s="446"/>
      <c r="J7" s="446"/>
      <c r="K7" s="446"/>
      <c r="L7" s="446"/>
      <c r="M7" s="446"/>
      <c r="N7" s="446"/>
      <c r="O7" s="447"/>
      <c r="P7" s="440" t="s">
        <v>39</v>
      </c>
      <c r="Q7" s="462"/>
      <c r="R7" s="462"/>
      <c r="S7" s="462"/>
      <c r="T7" s="462"/>
      <c r="U7" s="462"/>
      <c r="V7" s="462"/>
      <c r="W7" s="462"/>
      <c r="X7" s="441"/>
      <c r="Y7" s="439"/>
      <c r="Z7" s="439"/>
      <c r="AA7" s="439"/>
      <c r="AB7" s="439"/>
      <c r="AC7" s="439"/>
      <c r="AD7" s="439"/>
      <c r="AE7" s="439"/>
    </row>
    <row r="8" spans="1:31" ht="29.25" customHeight="1">
      <c r="A8" s="430"/>
      <c r="B8" s="425"/>
      <c r="C8" s="425"/>
      <c r="D8" s="425" t="s">
        <v>0</v>
      </c>
      <c r="E8" s="466" t="s">
        <v>29</v>
      </c>
      <c r="F8" s="425" t="s">
        <v>30</v>
      </c>
      <c r="G8" s="445" t="s">
        <v>256</v>
      </c>
      <c r="H8" s="447"/>
      <c r="I8" s="445" t="s">
        <v>257</v>
      </c>
      <c r="J8" s="447"/>
      <c r="K8" s="445" t="s">
        <v>258</v>
      </c>
      <c r="L8" s="447"/>
      <c r="M8" s="445" t="s">
        <v>259</v>
      </c>
      <c r="N8" s="447"/>
      <c r="O8" s="463" t="s">
        <v>1</v>
      </c>
      <c r="P8" s="440" t="s">
        <v>256</v>
      </c>
      <c r="Q8" s="441"/>
      <c r="R8" s="440" t="s">
        <v>257</v>
      </c>
      <c r="S8" s="441"/>
      <c r="T8" s="440" t="s">
        <v>258</v>
      </c>
      <c r="U8" s="441"/>
      <c r="V8" s="440" t="s">
        <v>259</v>
      </c>
      <c r="W8" s="441"/>
      <c r="X8" s="442" t="s">
        <v>1</v>
      </c>
      <c r="Y8" s="439"/>
      <c r="Z8" s="439"/>
      <c r="AA8" s="439"/>
      <c r="AB8" s="439"/>
      <c r="AC8" s="439"/>
      <c r="AD8" s="439"/>
      <c r="AE8" s="439"/>
    </row>
    <row r="9" spans="1:31" ht="53.25" customHeight="1" thickBot="1">
      <c r="A9" s="431"/>
      <c r="B9" s="426"/>
      <c r="C9" s="426"/>
      <c r="D9" s="448"/>
      <c r="E9" s="467"/>
      <c r="F9" s="448"/>
      <c r="G9" s="237" t="s">
        <v>33</v>
      </c>
      <c r="H9" s="237" t="s">
        <v>34</v>
      </c>
      <c r="I9" s="237" t="s">
        <v>33</v>
      </c>
      <c r="J9" s="237" t="s">
        <v>34</v>
      </c>
      <c r="K9" s="237" t="s">
        <v>33</v>
      </c>
      <c r="L9" s="237" t="s">
        <v>34</v>
      </c>
      <c r="M9" s="237" t="s">
        <v>33</v>
      </c>
      <c r="N9" s="237" t="s">
        <v>34</v>
      </c>
      <c r="O9" s="464"/>
      <c r="P9" s="238" t="s">
        <v>33</v>
      </c>
      <c r="Q9" s="238" t="s">
        <v>34</v>
      </c>
      <c r="R9" s="238" t="s">
        <v>33</v>
      </c>
      <c r="S9" s="238" t="s">
        <v>34</v>
      </c>
      <c r="T9" s="238" t="s">
        <v>33</v>
      </c>
      <c r="U9" s="238" t="s">
        <v>34</v>
      </c>
      <c r="V9" s="238" t="s">
        <v>33</v>
      </c>
      <c r="W9" s="238" t="s">
        <v>34</v>
      </c>
      <c r="X9" s="443"/>
      <c r="Y9" s="439"/>
      <c r="Z9" s="439"/>
      <c r="AA9" s="439"/>
      <c r="AB9" s="439"/>
      <c r="AC9" s="439"/>
      <c r="AD9" s="439"/>
      <c r="AE9" s="439"/>
    </row>
    <row r="10" spans="1:31" ht="23.25" customHeight="1">
      <c r="A10" s="239" t="s">
        <v>266</v>
      </c>
      <c r="B10" s="240"/>
      <c r="C10" s="241"/>
      <c r="D10" s="240"/>
      <c r="E10" s="242"/>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3"/>
    </row>
    <row r="11" spans="1:31" ht="29.25" customHeight="1">
      <c r="A11" s="244">
        <v>1.1000000000000001</v>
      </c>
      <c r="B11" s="8" t="s">
        <v>22</v>
      </c>
      <c r="C11" s="245" t="str">
        <f>Razem!C6</f>
        <v>0912-7LEK-B-An</v>
      </c>
      <c r="D11" s="246">
        <v>2</v>
      </c>
      <c r="E11" s="160" t="s">
        <v>188</v>
      </c>
      <c r="F11" s="247">
        <v>1</v>
      </c>
      <c r="G11" s="57">
        <v>55</v>
      </c>
      <c r="H11" s="57">
        <v>45</v>
      </c>
      <c r="I11" s="57"/>
      <c r="J11" s="57"/>
      <c r="K11" s="57">
        <v>60</v>
      </c>
      <c r="L11" s="57">
        <v>40</v>
      </c>
      <c r="M11" s="57"/>
      <c r="N11" s="57"/>
      <c r="O11" s="248">
        <v>8</v>
      </c>
      <c r="P11" s="59">
        <v>50</v>
      </c>
      <c r="Q11" s="59">
        <v>75</v>
      </c>
      <c r="R11" s="59"/>
      <c r="S11" s="59"/>
      <c r="T11" s="59">
        <v>60</v>
      </c>
      <c r="U11" s="59">
        <v>40</v>
      </c>
      <c r="V11" s="59"/>
      <c r="W11" s="59"/>
      <c r="X11" s="59">
        <v>9</v>
      </c>
      <c r="Y11" s="39">
        <f>SUM(G11,I11,K11,M11,P11,R11,T11,V11)</f>
        <v>225</v>
      </c>
      <c r="Z11" s="39">
        <f>SUM(G11,P11)</f>
        <v>105</v>
      </c>
      <c r="AA11" s="39">
        <f>SUM(I11,R11)</f>
        <v>0</v>
      </c>
      <c r="AB11" s="39">
        <f>SUM(K11,T11)</f>
        <v>120</v>
      </c>
      <c r="AC11" s="39">
        <f>SUM(M11,V11)</f>
        <v>0</v>
      </c>
      <c r="AD11" s="39">
        <f>SUM(G11:N11,P11:W11)</f>
        <v>425</v>
      </c>
      <c r="AE11" s="39">
        <f>SUM(O11,X11)</f>
        <v>17</v>
      </c>
    </row>
    <row r="12" spans="1:31" ht="29.25" customHeight="1">
      <c r="A12" s="244">
        <v>1.2</v>
      </c>
      <c r="B12" s="8" t="s">
        <v>23</v>
      </c>
      <c r="C12" s="245" t="str">
        <f>Razem!C7</f>
        <v>0912-7LEK-B-HE</v>
      </c>
      <c r="D12" s="246">
        <v>2</v>
      </c>
      <c r="E12" s="160" t="s">
        <v>190</v>
      </c>
      <c r="F12" s="247"/>
      <c r="G12" s="57">
        <v>25</v>
      </c>
      <c r="H12" s="57">
        <v>25</v>
      </c>
      <c r="I12" s="57">
        <v>20</v>
      </c>
      <c r="J12" s="57">
        <v>40</v>
      </c>
      <c r="K12" s="57">
        <v>15</v>
      </c>
      <c r="L12" s="57"/>
      <c r="M12" s="57"/>
      <c r="N12" s="57"/>
      <c r="O12" s="248">
        <v>5</v>
      </c>
      <c r="P12" s="59">
        <v>10</v>
      </c>
      <c r="Q12" s="59">
        <v>40</v>
      </c>
      <c r="R12" s="59">
        <v>15</v>
      </c>
      <c r="S12" s="59">
        <v>20</v>
      </c>
      <c r="T12" s="59">
        <v>15</v>
      </c>
      <c r="U12" s="59"/>
      <c r="V12" s="59"/>
      <c r="W12" s="59"/>
      <c r="X12" s="59">
        <v>4</v>
      </c>
      <c r="Y12" s="39">
        <f>SUM(G12,I12,K12,M12,P12,R12,T12,V12)</f>
        <v>100</v>
      </c>
      <c r="Z12" s="39">
        <f>SUM(G12,P12)</f>
        <v>35</v>
      </c>
      <c r="AA12" s="39">
        <f>SUM(I12,R12)</f>
        <v>35</v>
      </c>
      <c r="AB12" s="39">
        <f>SUM(K12,T12)</f>
        <v>30</v>
      </c>
      <c r="AC12" s="39">
        <f>SUM(M12,V12)</f>
        <v>0</v>
      </c>
      <c r="AD12" s="39">
        <f>SUM(G12:N12,P12:W12)</f>
        <v>225</v>
      </c>
      <c r="AE12" s="39">
        <f>SUM(O12,X12)</f>
        <v>9</v>
      </c>
    </row>
    <row r="13" spans="1:31">
      <c r="A13" s="427" t="s">
        <v>24</v>
      </c>
      <c r="B13" s="428"/>
      <c r="C13" s="249"/>
      <c r="D13" s="250"/>
      <c r="E13" s="251"/>
      <c r="F13" s="250"/>
      <c r="G13" s="250">
        <f t="shared" ref="G13:W13" si="0">SUM(G11:G12)</f>
        <v>80</v>
      </c>
      <c r="H13" s="250">
        <f t="shared" si="0"/>
        <v>70</v>
      </c>
      <c r="I13" s="250">
        <f t="shared" si="0"/>
        <v>20</v>
      </c>
      <c r="J13" s="250">
        <f t="shared" si="0"/>
        <v>40</v>
      </c>
      <c r="K13" s="250">
        <f t="shared" si="0"/>
        <v>75</v>
      </c>
      <c r="L13" s="250">
        <f t="shared" si="0"/>
        <v>40</v>
      </c>
      <c r="M13" s="250">
        <f t="shared" si="0"/>
        <v>0</v>
      </c>
      <c r="N13" s="250">
        <f t="shared" si="0"/>
        <v>0</v>
      </c>
      <c r="O13" s="250">
        <f t="shared" si="0"/>
        <v>13</v>
      </c>
      <c r="P13" s="250">
        <f t="shared" si="0"/>
        <v>60</v>
      </c>
      <c r="Q13" s="250">
        <f t="shared" si="0"/>
        <v>115</v>
      </c>
      <c r="R13" s="250">
        <f t="shared" si="0"/>
        <v>15</v>
      </c>
      <c r="S13" s="250">
        <f t="shared" si="0"/>
        <v>20</v>
      </c>
      <c r="T13" s="250">
        <f t="shared" si="0"/>
        <v>75</v>
      </c>
      <c r="U13" s="250">
        <f t="shared" si="0"/>
        <v>40</v>
      </c>
      <c r="V13" s="250">
        <f t="shared" si="0"/>
        <v>0</v>
      </c>
      <c r="W13" s="250">
        <f t="shared" si="0"/>
        <v>0</v>
      </c>
      <c r="X13" s="250">
        <f>SUM(X11+X12)</f>
        <v>13</v>
      </c>
      <c r="Y13" s="250">
        <f>SUM(Y11:Y12)</f>
        <v>325</v>
      </c>
      <c r="Z13" s="250">
        <f t="shared" ref="Z13:AE13" si="1">SUM(Z11:Z12)</f>
        <v>140</v>
      </c>
      <c r="AA13" s="250">
        <f t="shared" si="1"/>
        <v>35</v>
      </c>
      <c r="AB13" s="250">
        <f t="shared" si="1"/>
        <v>150</v>
      </c>
      <c r="AC13" s="250">
        <f t="shared" si="1"/>
        <v>0</v>
      </c>
      <c r="AD13" s="250">
        <f t="shared" si="1"/>
        <v>650</v>
      </c>
      <c r="AE13" s="250">
        <f t="shared" si="1"/>
        <v>26</v>
      </c>
    </row>
    <row r="14" spans="1:31" ht="22.5" customHeight="1">
      <c r="A14" s="435" t="s">
        <v>267</v>
      </c>
      <c r="B14" s="436"/>
      <c r="C14" s="253"/>
      <c r="D14" s="252"/>
      <c r="E14" s="254"/>
      <c r="F14" s="252"/>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6"/>
    </row>
    <row r="15" spans="1:31" ht="27" customHeight="1">
      <c r="A15" s="257">
        <v>2.2000000000000002</v>
      </c>
      <c r="B15" s="8" t="s">
        <v>40</v>
      </c>
      <c r="C15" s="245" t="str">
        <f>Razem!C11</f>
        <v>0912-7LEK-B-BCB</v>
      </c>
      <c r="D15" s="246">
        <v>2</v>
      </c>
      <c r="E15" s="244">
        <v>2</v>
      </c>
      <c r="F15" s="247"/>
      <c r="G15" s="57"/>
      <c r="H15" s="57"/>
      <c r="I15" s="57"/>
      <c r="J15" s="57"/>
      <c r="K15" s="57"/>
      <c r="L15" s="57"/>
      <c r="M15" s="57"/>
      <c r="N15" s="57"/>
      <c r="O15" s="57"/>
      <c r="P15" s="59">
        <v>35</v>
      </c>
      <c r="Q15" s="59">
        <v>40</v>
      </c>
      <c r="R15" s="59">
        <v>10</v>
      </c>
      <c r="S15" s="59">
        <v>20</v>
      </c>
      <c r="T15" s="59"/>
      <c r="U15" s="59"/>
      <c r="V15" s="59">
        <v>20</v>
      </c>
      <c r="W15" s="59"/>
      <c r="X15" s="59">
        <v>5</v>
      </c>
      <c r="Y15" s="39">
        <f>SUM(G15,I15,K15,M15,P15,R15,T15,V15)</f>
        <v>65</v>
      </c>
      <c r="Z15" s="39">
        <f>SUM(G15,P15)</f>
        <v>35</v>
      </c>
      <c r="AA15" s="39">
        <f>SUM(I15,R15)</f>
        <v>10</v>
      </c>
      <c r="AB15" s="39">
        <f>SUM(K15,T15)</f>
        <v>0</v>
      </c>
      <c r="AC15" s="39">
        <f>SUM(M15,V15)</f>
        <v>20</v>
      </c>
      <c r="AD15" s="39">
        <f>SUM(G15:N15,P15:W15)</f>
        <v>125</v>
      </c>
      <c r="AE15" s="39">
        <f>SUM(O15,X15)</f>
        <v>5</v>
      </c>
    </row>
    <row r="16" spans="1:31" ht="29.25" customHeight="1">
      <c r="A16" s="257">
        <v>2.2999999999999998</v>
      </c>
      <c r="B16" s="8" t="s">
        <v>41</v>
      </c>
      <c r="C16" s="245" t="str">
        <f>Razem!C12</f>
        <v>0912-7LEK-B-Ch</v>
      </c>
      <c r="D16" s="246">
        <v>1</v>
      </c>
      <c r="E16" s="244">
        <v>1</v>
      </c>
      <c r="F16" s="247"/>
      <c r="G16" s="57">
        <v>25</v>
      </c>
      <c r="H16" s="57">
        <v>55</v>
      </c>
      <c r="I16" s="57"/>
      <c r="J16" s="57"/>
      <c r="K16" s="57"/>
      <c r="L16" s="57"/>
      <c r="M16" s="57">
        <v>20</v>
      </c>
      <c r="N16" s="57"/>
      <c r="O16" s="57">
        <v>4</v>
      </c>
      <c r="P16" s="59"/>
      <c r="Q16" s="59"/>
      <c r="R16" s="59"/>
      <c r="S16" s="59"/>
      <c r="T16" s="59"/>
      <c r="U16" s="59"/>
      <c r="V16" s="59"/>
      <c r="W16" s="59"/>
      <c r="X16" s="59"/>
      <c r="Y16" s="39">
        <f>SUM(G16,I16,K16,M16,P16,R16,T16,V16)</f>
        <v>45</v>
      </c>
      <c r="Z16" s="39">
        <f>SUM(G16,P16)</f>
        <v>25</v>
      </c>
      <c r="AA16" s="39">
        <f>SUM(I16,R16)</f>
        <v>0</v>
      </c>
      <c r="AB16" s="39">
        <f>SUM(K16,T16)</f>
        <v>0</v>
      </c>
      <c r="AC16" s="39">
        <f>SUM(M16,V16)</f>
        <v>20</v>
      </c>
      <c r="AD16" s="39">
        <f>SUM(G16:N16,P16:W16)</f>
        <v>100</v>
      </c>
      <c r="AE16" s="39">
        <f>SUM(O16,X16)</f>
        <v>4</v>
      </c>
    </row>
    <row r="17" spans="1:31" ht="33.75" customHeight="1">
      <c r="A17" s="257" t="s">
        <v>253</v>
      </c>
      <c r="B17" s="8" t="s">
        <v>42</v>
      </c>
      <c r="C17" s="245" t="str">
        <f>"0912-7LEK-B"&amp;A17&amp;"-"&amp;UPPER(LEFT(B17,1))&amp;"EI"</f>
        <v>0912-7LEK-B2,6-BEI</v>
      </c>
      <c r="D17" s="246">
        <v>2</v>
      </c>
      <c r="E17" s="244" t="s">
        <v>190</v>
      </c>
      <c r="F17" s="247"/>
      <c r="G17" s="57">
        <v>25</v>
      </c>
      <c r="H17" s="57">
        <v>35</v>
      </c>
      <c r="I17" s="57">
        <v>25</v>
      </c>
      <c r="J17" s="57">
        <v>15</v>
      </c>
      <c r="K17" s="57"/>
      <c r="L17" s="57"/>
      <c r="M17" s="57"/>
      <c r="N17" s="57"/>
      <c r="O17" s="57">
        <v>4</v>
      </c>
      <c r="P17" s="59">
        <v>15</v>
      </c>
      <c r="Q17" s="59">
        <v>10</v>
      </c>
      <c r="R17" s="59">
        <v>10</v>
      </c>
      <c r="S17" s="59">
        <v>15</v>
      </c>
      <c r="T17" s="59"/>
      <c r="U17" s="59"/>
      <c r="V17" s="59"/>
      <c r="W17" s="59"/>
      <c r="X17" s="59">
        <v>2</v>
      </c>
      <c r="Y17" s="39">
        <f>SUM(G17,I17,K17,M17,P17,R17,T17,V17)</f>
        <v>75</v>
      </c>
      <c r="Z17" s="39">
        <f>SUM(G17,P17)</f>
        <v>40</v>
      </c>
      <c r="AA17" s="39">
        <f>SUM(I17,R17)</f>
        <v>35</v>
      </c>
      <c r="AB17" s="39">
        <f>SUM(K17,T17)</f>
        <v>0</v>
      </c>
      <c r="AC17" s="39">
        <f>SUM(M17,V17)</f>
        <v>0</v>
      </c>
      <c r="AD17" s="39">
        <f>SUM(G17:N17,P17:W17)</f>
        <v>150</v>
      </c>
      <c r="AE17" s="39">
        <f>SUM(O17,X17)</f>
        <v>6</v>
      </c>
    </row>
    <row r="18" spans="1:31" ht="33.75" customHeight="1">
      <c r="A18" s="257" t="s">
        <v>254</v>
      </c>
      <c r="B18" s="8" t="s">
        <v>43</v>
      </c>
      <c r="C18" s="245" t="str">
        <f>Razem!C16</f>
        <v>0912-7LEK-B-FA</v>
      </c>
      <c r="D18" s="246"/>
      <c r="E18" s="244" t="s">
        <v>188</v>
      </c>
      <c r="F18" s="247"/>
      <c r="G18" s="57"/>
      <c r="H18" s="57"/>
      <c r="I18" s="57"/>
      <c r="J18" s="57"/>
      <c r="K18" s="57"/>
      <c r="L18" s="57"/>
      <c r="M18" s="57"/>
      <c r="N18" s="57"/>
      <c r="O18" s="57"/>
      <c r="P18" s="59"/>
      <c r="Q18" s="59"/>
      <c r="R18" s="59">
        <v>20</v>
      </c>
      <c r="S18" s="59">
        <v>35</v>
      </c>
      <c r="T18" s="59">
        <v>20</v>
      </c>
      <c r="U18" s="59"/>
      <c r="V18" s="59"/>
      <c r="W18" s="59"/>
      <c r="X18" s="59">
        <v>3</v>
      </c>
      <c r="Y18" s="39">
        <f>SUM(G18,I18,K18,M18,P18,R18,T18,V18)</f>
        <v>40</v>
      </c>
      <c r="Z18" s="39">
        <f>SUM(G18,P18)</f>
        <v>0</v>
      </c>
      <c r="AA18" s="39">
        <f>SUM(I18,R18)</f>
        <v>20</v>
      </c>
      <c r="AB18" s="39">
        <f>SUM(K18,T18)</f>
        <v>20</v>
      </c>
      <c r="AC18" s="39">
        <f>SUM(M18,V18)</f>
        <v>0</v>
      </c>
      <c r="AD18" s="39">
        <f>SUM(G18:N18,P18:W18)</f>
        <v>75</v>
      </c>
      <c r="AE18" s="39">
        <f>SUM(O18,X18)</f>
        <v>3</v>
      </c>
    </row>
    <row r="19" spans="1:31" ht="15.75">
      <c r="A19" s="427" t="s">
        <v>24</v>
      </c>
      <c r="B19" s="428"/>
      <c r="C19" s="249"/>
      <c r="D19" s="250"/>
      <c r="E19" s="251"/>
      <c r="F19" s="250"/>
      <c r="G19" s="258">
        <f t="shared" ref="G19:X19" si="2">SUM(G15:G18)</f>
        <v>50</v>
      </c>
      <c r="H19" s="258">
        <f t="shared" si="2"/>
        <v>90</v>
      </c>
      <c r="I19" s="258">
        <f t="shared" si="2"/>
        <v>25</v>
      </c>
      <c r="J19" s="258">
        <f t="shared" si="2"/>
        <v>15</v>
      </c>
      <c r="K19" s="258">
        <f t="shared" si="2"/>
        <v>0</v>
      </c>
      <c r="L19" s="258">
        <f t="shared" si="2"/>
        <v>0</v>
      </c>
      <c r="M19" s="258">
        <f t="shared" si="2"/>
        <v>20</v>
      </c>
      <c r="N19" s="258">
        <f t="shared" si="2"/>
        <v>0</v>
      </c>
      <c r="O19" s="258">
        <f t="shared" si="2"/>
        <v>8</v>
      </c>
      <c r="P19" s="258">
        <f>SUM(P15:P18)</f>
        <v>50</v>
      </c>
      <c r="Q19" s="258">
        <f t="shared" si="2"/>
        <v>50</v>
      </c>
      <c r="R19" s="258">
        <f t="shared" si="2"/>
        <v>40</v>
      </c>
      <c r="S19" s="258">
        <f>SUM(S15:S18)</f>
        <v>70</v>
      </c>
      <c r="T19" s="258">
        <f t="shared" si="2"/>
        <v>20</v>
      </c>
      <c r="U19" s="258">
        <f t="shared" si="2"/>
        <v>0</v>
      </c>
      <c r="V19" s="258">
        <f t="shared" si="2"/>
        <v>20</v>
      </c>
      <c r="W19" s="258">
        <f t="shared" si="2"/>
        <v>0</v>
      </c>
      <c r="X19" s="258">
        <f t="shared" si="2"/>
        <v>10</v>
      </c>
      <c r="Y19" s="258">
        <f t="shared" ref="Y19:AE19" si="3">SUM(Y15:Y18)</f>
        <v>225</v>
      </c>
      <c r="Z19" s="258">
        <f t="shared" si="3"/>
        <v>100</v>
      </c>
      <c r="AA19" s="258">
        <f t="shared" si="3"/>
        <v>65</v>
      </c>
      <c r="AB19" s="258">
        <f t="shared" si="3"/>
        <v>20</v>
      </c>
      <c r="AC19" s="258">
        <f t="shared" si="3"/>
        <v>40</v>
      </c>
      <c r="AD19" s="258">
        <f t="shared" si="3"/>
        <v>450</v>
      </c>
      <c r="AE19" s="258">
        <f t="shared" si="3"/>
        <v>18</v>
      </c>
    </row>
    <row r="20" spans="1:31" ht="19.5" customHeight="1">
      <c r="A20" s="239" t="s">
        <v>268</v>
      </c>
      <c r="B20" s="252"/>
      <c r="C20" s="253"/>
      <c r="D20" s="252"/>
      <c r="E20" s="254"/>
      <c r="F20" s="252"/>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6"/>
    </row>
    <row r="21" spans="1:31" ht="30.75" customHeight="1">
      <c r="A21" s="160">
        <v>4.0999999999999996</v>
      </c>
      <c r="B21" s="8" t="s">
        <v>44</v>
      </c>
      <c r="C21" s="245" t="str">
        <f>Razem!C29</f>
        <v>0912-7LEK-B-MS</v>
      </c>
      <c r="D21" s="246"/>
      <c r="E21" s="244" t="s">
        <v>188</v>
      </c>
      <c r="F21" s="247"/>
      <c r="G21" s="57"/>
      <c r="H21" s="57"/>
      <c r="I21" s="57"/>
      <c r="J21" s="57"/>
      <c r="K21" s="57"/>
      <c r="L21" s="57"/>
      <c r="M21" s="57"/>
      <c r="N21" s="57"/>
      <c r="O21" s="57"/>
      <c r="P21" s="59">
        <v>15</v>
      </c>
      <c r="Q21" s="59">
        <v>10</v>
      </c>
      <c r="R21" s="59"/>
      <c r="S21" s="59"/>
      <c r="T21" s="59"/>
      <c r="U21" s="59"/>
      <c r="V21" s="59"/>
      <c r="W21" s="59"/>
      <c r="X21" s="59">
        <v>1</v>
      </c>
      <c r="Y21" s="39">
        <f t="shared" ref="Y21:Y26" si="4">SUM(G21,I21,K21,M21,P21,R21,T21,V21)</f>
        <v>15</v>
      </c>
      <c r="Z21" s="39">
        <f t="shared" ref="Z21:Z26" si="5">SUM(G21,P21)</f>
        <v>15</v>
      </c>
      <c r="AA21" s="39">
        <f t="shared" ref="AA21:AA26" si="6">SUM(I21,R21)</f>
        <v>0</v>
      </c>
      <c r="AB21" s="39">
        <f t="shared" ref="AB21:AB26" si="7">SUM(K21,T21)</f>
        <v>0</v>
      </c>
      <c r="AC21" s="39">
        <f t="shared" ref="AC21:AC26" si="8">SUM(M21,V21)</f>
        <v>0</v>
      </c>
      <c r="AD21" s="39">
        <f t="shared" ref="AD21:AD26" si="9">SUM(G21:N21,P21:W21)</f>
        <v>25</v>
      </c>
      <c r="AE21" s="39">
        <f t="shared" ref="AE21:AE26" si="10">SUM(O21,X21)</f>
        <v>1</v>
      </c>
    </row>
    <row r="22" spans="1:31" ht="24.75" customHeight="1">
      <c r="A22" s="244">
        <v>4.2</v>
      </c>
      <c r="B22" s="8" t="s">
        <v>45</v>
      </c>
      <c r="C22" s="245" t="str">
        <f>Razem!C30</f>
        <v>0912-7LEK-B-MP</v>
      </c>
      <c r="D22" s="246"/>
      <c r="E22" s="244">
        <v>2</v>
      </c>
      <c r="F22" s="247"/>
      <c r="G22" s="57"/>
      <c r="H22" s="57"/>
      <c r="I22" s="57"/>
      <c r="J22" s="57"/>
      <c r="K22" s="57"/>
      <c r="L22" s="57"/>
      <c r="M22" s="57"/>
      <c r="N22" s="57"/>
      <c r="O22" s="57"/>
      <c r="P22" s="59">
        <v>15</v>
      </c>
      <c r="Q22" s="59">
        <v>10</v>
      </c>
      <c r="R22" s="59"/>
      <c r="S22" s="59"/>
      <c r="T22" s="59"/>
      <c r="U22" s="59"/>
      <c r="V22" s="59"/>
      <c r="W22" s="59"/>
      <c r="X22" s="59">
        <v>1</v>
      </c>
      <c r="Y22" s="39">
        <f t="shared" si="4"/>
        <v>15</v>
      </c>
      <c r="Z22" s="39">
        <f t="shared" si="5"/>
        <v>15</v>
      </c>
      <c r="AA22" s="39">
        <f t="shared" si="6"/>
        <v>0</v>
      </c>
      <c r="AB22" s="39">
        <f t="shared" si="7"/>
        <v>0</v>
      </c>
      <c r="AC22" s="39">
        <f t="shared" si="8"/>
        <v>0</v>
      </c>
      <c r="AD22" s="39">
        <f t="shared" si="9"/>
        <v>25</v>
      </c>
      <c r="AE22" s="39">
        <f t="shared" si="10"/>
        <v>1</v>
      </c>
    </row>
    <row r="23" spans="1:31" ht="24.75" customHeight="1">
      <c r="A23" s="160">
        <v>4.3</v>
      </c>
      <c r="B23" s="8" t="s">
        <v>46</v>
      </c>
      <c r="C23" s="245" t="str">
        <f>Razem!C31</f>
        <v>0912-7LEK-B-Et</v>
      </c>
      <c r="D23" s="246"/>
      <c r="E23" s="244">
        <v>1</v>
      </c>
      <c r="F23" s="247"/>
      <c r="G23" s="57">
        <v>15</v>
      </c>
      <c r="H23" s="57">
        <v>10</v>
      </c>
      <c r="I23" s="57"/>
      <c r="J23" s="57"/>
      <c r="K23" s="57"/>
      <c r="L23" s="57"/>
      <c r="M23" s="57"/>
      <c r="N23" s="57"/>
      <c r="O23" s="57">
        <v>1</v>
      </c>
      <c r="P23" s="59"/>
      <c r="Q23" s="59"/>
      <c r="R23" s="59"/>
      <c r="S23" s="59"/>
      <c r="T23" s="59"/>
      <c r="U23" s="59"/>
      <c r="V23" s="59"/>
      <c r="W23" s="59"/>
      <c r="X23" s="59"/>
      <c r="Y23" s="39">
        <f t="shared" si="4"/>
        <v>15</v>
      </c>
      <c r="Z23" s="39">
        <f t="shared" si="5"/>
        <v>15</v>
      </c>
      <c r="AA23" s="39">
        <f t="shared" si="6"/>
        <v>0</v>
      </c>
      <c r="AB23" s="39">
        <f t="shared" si="7"/>
        <v>0</v>
      </c>
      <c r="AC23" s="39">
        <f t="shared" si="8"/>
        <v>0</v>
      </c>
      <c r="AD23" s="39">
        <f t="shared" si="9"/>
        <v>25</v>
      </c>
      <c r="AE23" s="39">
        <f t="shared" si="10"/>
        <v>1</v>
      </c>
    </row>
    <row r="24" spans="1:31" ht="24.75" customHeight="1">
      <c r="A24" s="244">
        <v>4.4000000000000004</v>
      </c>
      <c r="B24" s="8" t="s">
        <v>47</v>
      </c>
      <c r="C24" s="245" t="str">
        <f>"0912-7LEK-B"&amp;A24&amp;"-"&amp;UPPER(LEFT(B24,1))&amp;"P"</f>
        <v>0912-7LEK-B4.4-EP</v>
      </c>
      <c r="D24" s="246"/>
      <c r="E24" s="244">
        <v>1</v>
      </c>
      <c r="F24" s="247"/>
      <c r="G24" s="57">
        <v>15</v>
      </c>
      <c r="H24" s="57">
        <v>10</v>
      </c>
      <c r="I24" s="57"/>
      <c r="J24" s="57"/>
      <c r="K24" s="57"/>
      <c r="L24" s="57"/>
      <c r="M24" s="57"/>
      <c r="N24" s="57"/>
      <c r="O24" s="57">
        <v>1</v>
      </c>
      <c r="P24" s="59"/>
      <c r="Q24" s="59"/>
      <c r="R24" s="59"/>
      <c r="S24" s="59"/>
      <c r="T24" s="59"/>
      <c r="U24" s="59"/>
      <c r="V24" s="59"/>
      <c r="W24" s="59"/>
      <c r="X24" s="59"/>
      <c r="Y24" s="39">
        <f t="shared" si="4"/>
        <v>15</v>
      </c>
      <c r="Z24" s="39">
        <f t="shared" si="5"/>
        <v>15</v>
      </c>
      <c r="AA24" s="39">
        <f t="shared" si="6"/>
        <v>0</v>
      </c>
      <c r="AB24" s="39">
        <f t="shared" si="7"/>
        <v>0</v>
      </c>
      <c r="AC24" s="39">
        <f t="shared" si="8"/>
        <v>0</v>
      </c>
      <c r="AD24" s="39">
        <f t="shared" si="9"/>
        <v>25</v>
      </c>
      <c r="AE24" s="39">
        <f t="shared" si="10"/>
        <v>1</v>
      </c>
    </row>
    <row r="25" spans="1:31" ht="24.75" customHeight="1">
      <c r="A25" s="244">
        <v>4.5</v>
      </c>
      <c r="B25" s="8" t="s">
        <v>48</v>
      </c>
      <c r="C25" s="245" t="str">
        <f>Razem!C33</f>
        <v>0912-7LEK-B-HM</v>
      </c>
      <c r="D25" s="246"/>
      <c r="E25" s="244" t="s">
        <v>182</v>
      </c>
      <c r="F25" s="247"/>
      <c r="G25" s="57">
        <v>30</v>
      </c>
      <c r="H25" s="57">
        <v>20</v>
      </c>
      <c r="I25" s="57"/>
      <c r="J25" s="57"/>
      <c r="K25" s="57"/>
      <c r="L25" s="57"/>
      <c r="M25" s="57"/>
      <c r="N25" s="57"/>
      <c r="O25" s="57">
        <v>2</v>
      </c>
      <c r="P25" s="59"/>
      <c r="Q25" s="59"/>
      <c r="R25" s="59"/>
      <c r="S25" s="59"/>
      <c r="T25" s="59"/>
      <c r="U25" s="59"/>
      <c r="V25" s="59"/>
      <c r="W25" s="59"/>
      <c r="X25" s="59"/>
      <c r="Y25" s="39">
        <f t="shared" si="4"/>
        <v>30</v>
      </c>
      <c r="Z25" s="39">
        <f t="shared" si="5"/>
        <v>30</v>
      </c>
      <c r="AA25" s="39">
        <f t="shared" si="6"/>
        <v>0</v>
      </c>
      <c r="AB25" s="39">
        <f t="shared" si="7"/>
        <v>0</v>
      </c>
      <c r="AC25" s="39">
        <f t="shared" si="8"/>
        <v>0</v>
      </c>
      <c r="AD25" s="39">
        <f t="shared" si="9"/>
        <v>50</v>
      </c>
      <c r="AE25" s="39">
        <f t="shared" si="10"/>
        <v>2</v>
      </c>
    </row>
    <row r="26" spans="1:31" ht="24.75" customHeight="1">
      <c r="A26" s="160" t="s">
        <v>290</v>
      </c>
      <c r="B26" s="17" t="s">
        <v>115</v>
      </c>
      <c r="C26" s="245" t="str">
        <f>Razem!C35</f>
        <v>0912-7LEK-A-BP</v>
      </c>
      <c r="D26" s="246"/>
      <c r="E26" s="259">
        <v>1</v>
      </c>
      <c r="F26" s="246"/>
      <c r="G26" s="57"/>
      <c r="H26" s="57"/>
      <c r="I26" s="57">
        <v>50</v>
      </c>
      <c r="J26" s="57">
        <v>10</v>
      </c>
      <c r="K26" s="57"/>
      <c r="L26" s="57"/>
      <c r="M26" s="57"/>
      <c r="N26" s="57"/>
      <c r="O26" s="57">
        <v>2</v>
      </c>
      <c r="P26" s="59"/>
      <c r="Q26" s="59"/>
      <c r="R26" s="59"/>
      <c r="S26" s="59"/>
      <c r="T26" s="59"/>
      <c r="U26" s="59"/>
      <c r="V26" s="59"/>
      <c r="W26" s="59"/>
      <c r="X26" s="59"/>
      <c r="Y26" s="39">
        <f t="shared" si="4"/>
        <v>50</v>
      </c>
      <c r="Z26" s="39">
        <f t="shared" si="5"/>
        <v>0</v>
      </c>
      <c r="AA26" s="39">
        <f t="shared" si="6"/>
        <v>50</v>
      </c>
      <c r="AB26" s="39">
        <f t="shared" si="7"/>
        <v>0</v>
      </c>
      <c r="AC26" s="39">
        <f t="shared" si="8"/>
        <v>0</v>
      </c>
      <c r="AD26" s="39">
        <f t="shared" si="9"/>
        <v>60</v>
      </c>
      <c r="AE26" s="39">
        <f t="shared" si="10"/>
        <v>2</v>
      </c>
    </row>
    <row r="27" spans="1:31" ht="15.75">
      <c r="A27" s="427" t="s">
        <v>24</v>
      </c>
      <c r="B27" s="428"/>
      <c r="C27" s="249"/>
      <c r="D27" s="250"/>
      <c r="E27" s="260"/>
      <c r="F27" s="250"/>
      <c r="G27" s="258">
        <f t="shared" ref="G27:AC27" si="11">SUM(G21:G25)</f>
        <v>60</v>
      </c>
      <c r="H27" s="258">
        <f t="shared" si="11"/>
        <v>40</v>
      </c>
      <c r="I27" s="258">
        <f>SUM(I21:I26)</f>
        <v>50</v>
      </c>
      <c r="J27" s="258">
        <f>SUM(J26)</f>
        <v>10</v>
      </c>
      <c r="K27" s="258">
        <f t="shared" si="11"/>
        <v>0</v>
      </c>
      <c r="L27" s="258">
        <f t="shared" si="11"/>
        <v>0</v>
      </c>
      <c r="M27" s="258">
        <f t="shared" si="11"/>
        <v>0</v>
      </c>
      <c r="N27" s="258">
        <f t="shared" si="11"/>
        <v>0</v>
      </c>
      <c r="O27" s="258">
        <f>SUM(O23:O26)</f>
        <v>6</v>
      </c>
      <c r="P27" s="258">
        <f>SUM(P21:P26)</f>
        <v>30</v>
      </c>
      <c r="Q27" s="258">
        <f>SUM(Q21:Q26)</f>
        <v>20</v>
      </c>
      <c r="R27" s="258">
        <f t="shared" si="11"/>
        <v>0</v>
      </c>
      <c r="S27" s="258">
        <f t="shared" si="11"/>
        <v>0</v>
      </c>
      <c r="T27" s="258">
        <f t="shared" si="11"/>
        <v>0</v>
      </c>
      <c r="U27" s="258">
        <f t="shared" si="11"/>
        <v>0</v>
      </c>
      <c r="V27" s="258">
        <f t="shared" si="11"/>
        <v>0</v>
      </c>
      <c r="W27" s="258">
        <f t="shared" si="11"/>
        <v>0</v>
      </c>
      <c r="X27" s="258">
        <f>SUM(X21:X26)</f>
        <v>2</v>
      </c>
      <c r="Y27" s="258">
        <f>SUM(Y21:Y26)</f>
        <v>140</v>
      </c>
      <c r="Z27" s="258">
        <f>SUM(Z21:Z26)</f>
        <v>90</v>
      </c>
      <c r="AA27" s="258">
        <f>SUM(AA21:AA26)</f>
        <v>50</v>
      </c>
      <c r="AB27" s="258">
        <f t="shared" si="11"/>
        <v>0</v>
      </c>
      <c r="AC27" s="258">
        <f t="shared" si="11"/>
        <v>0</v>
      </c>
      <c r="AD27" s="258">
        <f>SUM(AD21:AD26)</f>
        <v>210</v>
      </c>
      <c r="AE27" s="258">
        <f>SUM(AE21:AE26)</f>
        <v>8</v>
      </c>
    </row>
    <row r="28" spans="1:31" ht="20.25" customHeight="1">
      <c r="A28" s="239" t="s">
        <v>269</v>
      </c>
      <c r="B28" s="252"/>
      <c r="C28" s="253"/>
      <c r="D28" s="252"/>
      <c r="E28" s="261"/>
      <c r="F28" s="252"/>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6"/>
    </row>
    <row r="29" spans="1:31" ht="28.5" customHeight="1">
      <c r="A29" s="160">
        <v>9.1</v>
      </c>
      <c r="B29" s="262" t="s">
        <v>49</v>
      </c>
      <c r="C29" s="245" t="str">
        <f>Razem!C87</f>
        <v>0912-7LEK-F-FA</v>
      </c>
      <c r="D29" s="246"/>
      <c r="E29" s="244">
        <v>2</v>
      </c>
      <c r="F29" s="247"/>
      <c r="G29" s="57"/>
      <c r="H29" s="57"/>
      <c r="I29" s="57"/>
      <c r="J29" s="57"/>
      <c r="K29" s="57"/>
      <c r="L29" s="57"/>
      <c r="M29" s="57"/>
      <c r="N29" s="57"/>
      <c r="O29" s="57"/>
      <c r="P29" s="59"/>
      <c r="Q29" s="59"/>
      <c r="R29" s="59"/>
      <c r="S29" s="59"/>
      <c r="T29" s="59">
        <v>120</v>
      </c>
      <c r="U29" s="59"/>
      <c r="V29" s="59"/>
      <c r="W29" s="59"/>
      <c r="X29" s="59">
        <v>4</v>
      </c>
      <c r="Y29" s="39">
        <f>SUM(G29,I29,K29,M29,P29,R29,T29,V29)</f>
        <v>120</v>
      </c>
      <c r="Z29" s="39">
        <f>SUM(G29,P29)</f>
        <v>0</v>
      </c>
      <c r="AA29" s="39">
        <f>SUM(I29,R29)</f>
        <v>0</v>
      </c>
      <c r="AB29" s="39">
        <f>SUM(K29,T29)</f>
        <v>120</v>
      </c>
      <c r="AC29" s="39">
        <f>SUM(M29,V29)</f>
        <v>0</v>
      </c>
      <c r="AD29" s="39">
        <f>SUM(G29:N29,P29:W29)</f>
        <v>120</v>
      </c>
      <c r="AE29" s="39">
        <f>SUM(O29,X29)</f>
        <v>4</v>
      </c>
    </row>
    <row r="30" spans="1:31" ht="15.75">
      <c r="A30" s="427" t="s">
        <v>24</v>
      </c>
      <c r="B30" s="428"/>
      <c r="C30" s="249"/>
      <c r="D30" s="250"/>
      <c r="E30" s="260"/>
      <c r="F30" s="250"/>
      <c r="G30" s="258">
        <f>SUM(G29:G29)</f>
        <v>0</v>
      </c>
      <c r="H30" s="258">
        <f t="shared" ref="H30:X30" si="12">SUM(H29:H29)</f>
        <v>0</v>
      </c>
      <c r="I30" s="258">
        <f t="shared" si="12"/>
        <v>0</v>
      </c>
      <c r="J30" s="258">
        <f t="shared" si="12"/>
        <v>0</v>
      </c>
      <c r="K30" s="258">
        <f t="shared" si="12"/>
        <v>0</v>
      </c>
      <c r="L30" s="258">
        <f t="shared" si="12"/>
        <v>0</v>
      </c>
      <c r="M30" s="258">
        <f t="shared" si="12"/>
        <v>0</v>
      </c>
      <c r="N30" s="258">
        <f t="shared" si="12"/>
        <v>0</v>
      </c>
      <c r="O30" s="258">
        <f t="shared" si="12"/>
        <v>0</v>
      </c>
      <c r="P30" s="258">
        <f t="shared" si="12"/>
        <v>0</v>
      </c>
      <c r="Q30" s="258">
        <f t="shared" si="12"/>
        <v>0</v>
      </c>
      <c r="R30" s="258">
        <f t="shared" si="12"/>
        <v>0</v>
      </c>
      <c r="S30" s="258">
        <f t="shared" si="12"/>
        <v>0</v>
      </c>
      <c r="T30" s="258">
        <f t="shared" si="12"/>
        <v>120</v>
      </c>
      <c r="U30" s="258">
        <f t="shared" si="12"/>
        <v>0</v>
      </c>
      <c r="V30" s="258">
        <f t="shared" si="12"/>
        <v>0</v>
      </c>
      <c r="W30" s="258">
        <f t="shared" si="12"/>
        <v>0</v>
      </c>
      <c r="X30" s="258">
        <f t="shared" si="12"/>
        <v>4</v>
      </c>
      <c r="Y30" s="258">
        <f>SUM(Y29:Y29)</f>
        <v>120</v>
      </c>
      <c r="Z30" s="258">
        <f>SUM(G30,P30)</f>
        <v>0</v>
      </c>
      <c r="AA30" s="258">
        <f>SUM(I30,R30)</f>
        <v>0</v>
      </c>
      <c r="AB30" s="258">
        <f>SUM(K30,T30)</f>
        <v>120</v>
      </c>
      <c r="AC30" s="258">
        <f>SUM(M30,V30)</f>
        <v>0</v>
      </c>
      <c r="AD30" s="258">
        <f>SUM(AD29:AD29)</f>
        <v>120</v>
      </c>
      <c r="AE30" s="258">
        <f>SUM(AE29:AE29)</f>
        <v>4</v>
      </c>
    </row>
    <row r="31" spans="1:31" ht="25.5" customHeight="1">
      <c r="A31" s="239" t="s">
        <v>281</v>
      </c>
      <c r="B31" s="263"/>
      <c r="C31" s="264"/>
      <c r="D31" s="263"/>
      <c r="E31" s="265"/>
      <c r="F31" s="263"/>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7"/>
    </row>
    <row r="32" spans="1:31" ht="24" customHeight="1">
      <c r="A32" s="160">
        <v>10.3</v>
      </c>
      <c r="B32" s="17" t="s">
        <v>50</v>
      </c>
      <c r="C32" s="245" t="str">
        <f>Razem!C97</f>
        <v>0912-7LEK-A-Lat</v>
      </c>
      <c r="D32" s="246"/>
      <c r="E32" s="259">
        <v>1</v>
      </c>
      <c r="F32" s="246"/>
      <c r="G32" s="57"/>
      <c r="H32" s="57"/>
      <c r="I32" s="57">
        <v>30</v>
      </c>
      <c r="J32" s="57"/>
      <c r="K32" s="57"/>
      <c r="L32" s="57"/>
      <c r="M32" s="57"/>
      <c r="N32" s="57"/>
      <c r="O32" s="57">
        <v>1</v>
      </c>
      <c r="P32" s="59"/>
      <c r="Q32" s="59"/>
      <c r="R32" s="59"/>
      <c r="S32" s="59"/>
      <c r="T32" s="59"/>
      <c r="U32" s="59"/>
      <c r="V32" s="59"/>
      <c r="W32" s="59"/>
      <c r="X32" s="59"/>
      <c r="Y32" s="39">
        <f>SUM(G32,I32,K32,M32,P32,R32,T32,V32)</f>
        <v>30</v>
      </c>
      <c r="Z32" s="39">
        <f>SUM(G32,P32)</f>
        <v>0</v>
      </c>
      <c r="AA32" s="39">
        <f>SUM(I32,R32)</f>
        <v>30</v>
      </c>
      <c r="AB32" s="39">
        <f>SUM(K32,T32)</f>
        <v>0</v>
      </c>
      <c r="AC32" s="39">
        <f>SUM(M32,V32)</f>
        <v>0</v>
      </c>
      <c r="AD32" s="39">
        <f>SUM(G32:N32,P32:W32)</f>
        <v>30</v>
      </c>
      <c r="AE32" s="39">
        <f>SUM(O32,X32)</f>
        <v>1</v>
      </c>
    </row>
    <row r="33" spans="1:34" ht="24" customHeight="1">
      <c r="A33" s="160">
        <v>10.4</v>
      </c>
      <c r="B33" s="17" t="s">
        <v>51</v>
      </c>
      <c r="C33" s="245" t="str">
        <f>Razem!C98</f>
        <v>0912-7LEK-A-LI</v>
      </c>
      <c r="D33" s="246"/>
      <c r="E33" s="259"/>
      <c r="F33" s="247">
        <v>1</v>
      </c>
      <c r="G33" s="57"/>
      <c r="H33" s="57"/>
      <c r="I33" s="57">
        <v>2</v>
      </c>
      <c r="J33" s="57"/>
      <c r="K33" s="57"/>
      <c r="L33" s="57"/>
      <c r="M33" s="57"/>
      <c r="N33" s="57"/>
      <c r="O33" s="57">
        <v>0</v>
      </c>
      <c r="P33" s="59"/>
      <c r="Q33" s="59"/>
      <c r="R33" s="59"/>
      <c r="S33" s="59"/>
      <c r="T33" s="59"/>
      <c r="U33" s="59"/>
      <c r="V33" s="59"/>
      <c r="W33" s="59"/>
      <c r="X33" s="59"/>
      <c r="Y33" s="39">
        <f>SUM(G33,I33,K33,M33,P33,R33,T33,V33)</f>
        <v>2</v>
      </c>
      <c r="Z33" s="39">
        <f>SUM(G33,P33)</f>
        <v>0</v>
      </c>
      <c r="AA33" s="39">
        <f>SUM(I33,R33)</f>
        <v>2</v>
      </c>
      <c r="AB33" s="39">
        <f>SUM(K33,T33)</f>
        <v>0</v>
      </c>
      <c r="AC33" s="39">
        <f>SUM(M33,V33)</f>
        <v>0</v>
      </c>
      <c r="AD33" s="39">
        <f>SUM(G33:N33,P33:W33)</f>
        <v>2</v>
      </c>
      <c r="AE33" s="39">
        <f>SUM(O33,X33)</f>
        <v>0</v>
      </c>
    </row>
    <row r="34" spans="1:34" ht="30" customHeight="1">
      <c r="A34" s="160">
        <v>10.5</v>
      </c>
      <c r="B34" s="17" t="s">
        <v>52</v>
      </c>
      <c r="C34" s="245" t="str">
        <f>Razem!C99</f>
        <v>0912-7LEK-A-EHS</v>
      </c>
      <c r="D34" s="246"/>
      <c r="E34" s="259"/>
      <c r="F34" s="247">
        <v>1</v>
      </c>
      <c r="G34" s="57">
        <v>5</v>
      </c>
      <c r="H34" s="57"/>
      <c r="I34" s="57"/>
      <c r="J34" s="57"/>
      <c r="K34" s="57"/>
      <c r="L34" s="57"/>
      <c r="M34" s="57"/>
      <c r="N34" s="57"/>
      <c r="O34" s="57">
        <v>0</v>
      </c>
      <c r="P34" s="59"/>
      <c r="Q34" s="59"/>
      <c r="R34" s="59"/>
      <c r="S34" s="59"/>
      <c r="T34" s="59"/>
      <c r="U34" s="59"/>
      <c r="V34" s="59"/>
      <c r="W34" s="59"/>
      <c r="X34" s="59"/>
      <c r="Y34" s="39">
        <f>SUM(G34,I34,K34,M34,P34,R34,T34,V34)</f>
        <v>5</v>
      </c>
      <c r="Z34" s="39">
        <f>SUM(G34,P34)</f>
        <v>5</v>
      </c>
      <c r="AA34" s="39">
        <f>SUM(I34,R34)</f>
        <v>0</v>
      </c>
      <c r="AB34" s="39">
        <f>SUM(K34,T34)</f>
        <v>0</v>
      </c>
      <c r="AC34" s="39">
        <f>SUM(M34,V34)</f>
        <v>0</v>
      </c>
      <c r="AD34" s="39">
        <f>SUM(G34:N34,P34:W34)</f>
        <v>5</v>
      </c>
      <c r="AE34" s="39">
        <f>SUM(O34,X34)</f>
        <v>0</v>
      </c>
    </row>
    <row r="35" spans="1:34" ht="39.75" customHeight="1">
      <c r="A35" s="432" t="s">
        <v>291</v>
      </c>
      <c r="B35" s="433"/>
      <c r="C35" s="434"/>
      <c r="D35" s="246"/>
      <c r="E35" s="259">
        <v>2</v>
      </c>
      <c r="F35" s="268"/>
      <c r="G35" s="57"/>
      <c r="H35" s="57"/>
      <c r="I35" s="57"/>
      <c r="J35" s="57"/>
      <c r="K35" s="57"/>
      <c r="L35" s="57"/>
      <c r="M35" s="57"/>
      <c r="N35" s="57"/>
      <c r="O35" s="57">
        <v>0</v>
      </c>
      <c r="P35" s="59"/>
      <c r="Q35" s="59"/>
      <c r="R35" s="59">
        <v>25</v>
      </c>
      <c r="S35" s="59">
        <v>25</v>
      </c>
      <c r="T35" s="59"/>
      <c r="U35" s="59"/>
      <c r="V35" s="59"/>
      <c r="W35" s="59"/>
      <c r="X35" s="59">
        <v>2</v>
      </c>
      <c r="Y35" s="39">
        <f>SUM(G35,I35,K35,M35,P35,R35,T35,V35)</f>
        <v>25</v>
      </c>
      <c r="Z35" s="39">
        <f>SUM(G35,P35)</f>
        <v>0</v>
      </c>
      <c r="AA35" s="39">
        <v>25</v>
      </c>
      <c r="AB35" s="39">
        <f>AF38</f>
        <v>0</v>
      </c>
      <c r="AC35" s="39">
        <f>SUM(M35,V35)</f>
        <v>0</v>
      </c>
      <c r="AD35" s="39">
        <f>SUM(G35:N35,P35:W35)</f>
        <v>50</v>
      </c>
      <c r="AE35" s="39">
        <f>SUM(O35,X35)</f>
        <v>2</v>
      </c>
    </row>
    <row r="36" spans="1:34" ht="15.75">
      <c r="A36" s="427" t="s">
        <v>24</v>
      </c>
      <c r="B36" s="428"/>
      <c r="C36" s="249"/>
      <c r="D36" s="250"/>
      <c r="E36" s="260"/>
      <c r="F36" s="250"/>
      <c r="G36" s="258">
        <f>SUM(G32:G35)</f>
        <v>5</v>
      </c>
      <c r="H36" s="258">
        <f t="shared" ref="H36:Q36" si="13">SUM(H32:H32)</f>
        <v>0</v>
      </c>
      <c r="I36" s="258">
        <f>SUM(I32:I35)</f>
        <v>32</v>
      </c>
      <c r="J36" s="258">
        <f t="shared" si="13"/>
        <v>0</v>
      </c>
      <c r="K36" s="258">
        <f t="shared" si="13"/>
        <v>0</v>
      </c>
      <c r="L36" s="258">
        <f t="shared" si="13"/>
        <v>0</v>
      </c>
      <c r="M36" s="258">
        <f t="shared" si="13"/>
        <v>0</v>
      </c>
      <c r="N36" s="258">
        <f t="shared" si="13"/>
        <v>0</v>
      </c>
      <c r="O36" s="258">
        <f t="shared" si="13"/>
        <v>1</v>
      </c>
      <c r="P36" s="258">
        <f t="shared" si="13"/>
        <v>0</v>
      </c>
      <c r="Q36" s="258">
        <f t="shared" si="13"/>
        <v>0</v>
      </c>
      <c r="R36" s="258">
        <f>SUM(R32:R35)</f>
        <v>25</v>
      </c>
      <c r="S36" s="258">
        <f>SUM(S32:S35)</f>
        <v>25</v>
      </c>
      <c r="T36" s="258">
        <f>SUM(T32:T32)</f>
        <v>0</v>
      </c>
      <c r="U36" s="258">
        <f>SUM(U32:U32)</f>
        <v>0</v>
      </c>
      <c r="V36" s="258">
        <f>SUM(V32:V32)</f>
        <v>0</v>
      </c>
      <c r="W36" s="258">
        <f>SUM(W32:W32)</f>
        <v>0</v>
      </c>
      <c r="X36" s="258">
        <v>2</v>
      </c>
      <c r="Y36" s="258">
        <f>SUM(Y32:Y35)</f>
        <v>62</v>
      </c>
      <c r="Z36" s="258">
        <f>SUM(Z32:Z34)</f>
        <v>5</v>
      </c>
      <c r="AA36" s="258">
        <f>SUM(AA32:AA35)</f>
        <v>57</v>
      </c>
      <c r="AB36" s="258">
        <f>SUM(AB32:AB34)</f>
        <v>0</v>
      </c>
      <c r="AC36" s="258">
        <f>SUM(AC32:AC34)</f>
        <v>0</v>
      </c>
      <c r="AD36" s="258">
        <f>SUM(AD32:AD35)</f>
        <v>87</v>
      </c>
      <c r="AE36" s="258">
        <f>SUM(AE32:AE35)</f>
        <v>3</v>
      </c>
    </row>
    <row r="37" spans="1:34" ht="22.5" customHeight="1">
      <c r="A37" s="239" t="s">
        <v>270</v>
      </c>
      <c r="B37" s="252"/>
      <c r="C37" s="253"/>
      <c r="D37" s="252"/>
      <c r="E37" s="261"/>
      <c r="F37" s="252"/>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6"/>
    </row>
    <row r="38" spans="1:34" ht="23.25" customHeight="1">
      <c r="A38" s="160">
        <v>1</v>
      </c>
      <c r="B38" s="418" t="s">
        <v>92</v>
      </c>
      <c r="C38" s="419"/>
      <c r="D38" s="246"/>
      <c r="E38" s="244">
        <v>1</v>
      </c>
      <c r="F38" s="247"/>
      <c r="G38" s="57">
        <v>15</v>
      </c>
      <c r="H38" s="57">
        <v>10</v>
      </c>
      <c r="I38" s="57"/>
      <c r="J38" s="57"/>
      <c r="K38" s="57"/>
      <c r="L38" s="57"/>
      <c r="M38" s="57"/>
      <c r="N38" s="57"/>
      <c r="O38" s="57">
        <v>1</v>
      </c>
      <c r="P38" s="59"/>
      <c r="Q38" s="59"/>
      <c r="R38" s="59"/>
      <c r="S38" s="59"/>
      <c r="T38" s="59"/>
      <c r="U38" s="59"/>
      <c r="V38" s="59"/>
      <c r="W38" s="59"/>
      <c r="X38" s="59"/>
      <c r="Y38" s="39">
        <f>SUM(G38,I38,K38,M38,P38,R38,T38,V38)</f>
        <v>15</v>
      </c>
      <c r="Z38" s="39">
        <f>SUM(G38,P38)</f>
        <v>15</v>
      </c>
      <c r="AA38" s="39">
        <v>0</v>
      </c>
      <c r="AB38" s="39">
        <v>0</v>
      </c>
      <c r="AC38" s="39">
        <f>SUM(M38,V38)</f>
        <v>0</v>
      </c>
      <c r="AD38" s="39">
        <f>SUM(G38:N38,P38:W38)</f>
        <v>25</v>
      </c>
      <c r="AE38" s="39">
        <f>SUM(O38,X38)</f>
        <v>1</v>
      </c>
    </row>
    <row r="39" spans="1:34" ht="23.25" customHeight="1">
      <c r="A39" s="160" t="s">
        <v>188</v>
      </c>
      <c r="B39" s="418" t="s">
        <v>92</v>
      </c>
      <c r="C39" s="419"/>
      <c r="D39" s="246"/>
      <c r="E39" s="244">
        <v>2</v>
      </c>
      <c r="F39" s="247"/>
      <c r="G39" s="57"/>
      <c r="H39" s="57"/>
      <c r="I39" s="57"/>
      <c r="J39" s="57"/>
      <c r="K39" s="57"/>
      <c r="L39" s="57"/>
      <c r="M39" s="57"/>
      <c r="N39" s="269"/>
      <c r="O39" s="57"/>
      <c r="P39" s="59">
        <v>15</v>
      </c>
      <c r="Q39" s="59">
        <v>10</v>
      </c>
      <c r="R39" s="59"/>
      <c r="S39" s="59"/>
      <c r="T39" s="59"/>
      <c r="U39" s="59"/>
      <c r="V39" s="59"/>
      <c r="W39" s="59"/>
      <c r="X39" s="59">
        <v>1</v>
      </c>
      <c r="Y39" s="39">
        <f>SUM(G39,I39,K39,M39,P39,R39,T39,V39)</f>
        <v>15</v>
      </c>
      <c r="Z39" s="39">
        <f>SUM(G39,P39)</f>
        <v>15</v>
      </c>
      <c r="AA39" s="39">
        <v>0</v>
      </c>
      <c r="AB39" s="39">
        <v>0</v>
      </c>
      <c r="AC39" s="39">
        <f>SUM(M39,V39)</f>
        <v>0</v>
      </c>
      <c r="AD39" s="39">
        <f>SUM(G39:N39,P39:W39)</f>
        <v>25</v>
      </c>
      <c r="AE39" s="39">
        <f>SUM(O39,X39)</f>
        <v>1</v>
      </c>
    </row>
    <row r="40" spans="1:34" s="19" customFormat="1" ht="21.75" customHeight="1">
      <c r="A40" s="270"/>
      <c r="B40" s="271" t="s">
        <v>24</v>
      </c>
      <c r="C40" s="272"/>
      <c r="D40" s="273"/>
      <c r="E40" s="270"/>
      <c r="F40" s="273"/>
      <c r="G40" s="274">
        <f t="shared" ref="G40:AE40" si="14">SUM(G38:G39)</f>
        <v>15</v>
      </c>
      <c r="H40" s="274">
        <f t="shared" si="14"/>
        <v>10</v>
      </c>
      <c r="I40" s="274">
        <f t="shared" si="14"/>
        <v>0</v>
      </c>
      <c r="J40" s="274">
        <f t="shared" si="14"/>
        <v>0</v>
      </c>
      <c r="K40" s="274">
        <f t="shared" si="14"/>
        <v>0</v>
      </c>
      <c r="L40" s="274">
        <f t="shared" si="14"/>
        <v>0</v>
      </c>
      <c r="M40" s="274">
        <f t="shared" si="14"/>
        <v>0</v>
      </c>
      <c r="N40" s="274">
        <f t="shared" si="14"/>
        <v>0</v>
      </c>
      <c r="O40" s="274">
        <f t="shared" si="14"/>
        <v>1</v>
      </c>
      <c r="P40" s="274">
        <f t="shared" si="14"/>
        <v>15</v>
      </c>
      <c r="Q40" s="274">
        <f t="shared" si="14"/>
        <v>10</v>
      </c>
      <c r="R40" s="274">
        <f t="shared" si="14"/>
        <v>0</v>
      </c>
      <c r="S40" s="274">
        <f t="shared" si="14"/>
        <v>0</v>
      </c>
      <c r="T40" s="274">
        <f t="shared" si="14"/>
        <v>0</v>
      </c>
      <c r="U40" s="274">
        <f t="shared" si="14"/>
        <v>0</v>
      </c>
      <c r="V40" s="274">
        <f t="shared" si="14"/>
        <v>0</v>
      </c>
      <c r="W40" s="274">
        <f t="shared" si="14"/>
        <v>0</v>
      </c>
      <c r="X40" s="274">
        <f t="shared" si="14"/>
        <v>1</v>
      </c>
      <c r="Y40" s="274">
        <f t="shared" si="14"/>
        <v>30</v>
      </c>
      <c r="Z40" s="274">
        <f t="shared" si="14"/>
        <v>30</v>
      </c>
      <c r="AA40" s="274">
        <f t="shared" si="14"/>
        <v>0</v>
      </c>
      <c r="AB40" s="274">
        <f t="shared" si="14"/>
        <v>0</v>
      </c>
      <c r="AC40" s="274">
        <f t="shared" si="14"/>
        <v>0</v>
      </c>
      <c r="AD40" s="274">
        <f t="shared" si="14"/>
        <v>50</v>
      </c>
      <c r="AE40" s="274">
        <f t="shared" si="14"/>
        <v>2</v>
      </c>
    </row>
    <row r="41" spans="1:34" s="19" customFormat="1" ht="21.75" customHeight="1">
      <c r="A41" s="253" t="s">
        <v>296</v>
      </c>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row>
    <row r="42" spans="1:34" s="19" customFormat="1" ht="28.5" customHeight="1">
      <c r="A42" s="358" t="s">
        <v>292</v>
      </c>
      <c r="B42" s="364" t="s">
        <v>295</v>
      </c>
      <c r="C42" s="360" t="str">
        <f>Razem!C134</f>
        <v>0912-7LEK-A-EHSHF</v>
      </c>
      <c r="D42" s="361"/>
      <c r="E42" s="361"/>
      <c r="F42" s="362">
        <v>1</v>
      </c>
      <c r="G42" s="57">
        <v>5</v>
      </c>
      <c r="H42" s="57"/>
      <c r="I42" s="57"/>
      <c r="J42" s="57"/>
      <c r="K42" s="57"/>
      <c r="L42" s="57"/>
      <c r="M42" s="57"/>
      <c r="N42" s="57"/>
      <c r="O42" s="57">
        <v>0</v>
      </c>
      <c r="P42" s="59"/>
      <c r="Q42" s="59"/>
      <c r="R42" s="59"/>
      <c r="S42" s="59"/>
      <c r="T42" s="59"/>
      <c r="U42" s="59"/>
      <c r="V42" s="59"/>
      <c r="W42" s="59"/>
      <c r="X42" s="59"/>
      <c r="Y42" s="320">
        <f>SUM(G42,I42,K42,M42,P42,R42,T42,V42)</f>
        <v>5</v>
      </c>
      <c r="Z42" s="320">
        <f>SUM(G42,P42)</f>
        <v>5</v>
      </c>
      <c r="AA42" s="320">
        <f>SUM(I42,R42)</f>
        <v>0</v>
      </c>
      <c r="AB42" s="320">
        <f>SUM(K42,T42)</f>
        <v>0</v>
      </c>
      <c r="AC42" s="320">
        <f>SUM(M42,V42)</f>
        <v>0</v>
      </c>
      <c r="AD42" s="320">
        <f>SUM(G42:N42,P42:W42)</f>
        <v>5</v>
      </c>
      <c r="AE42" s="363">
        <f>SUM(O42,X42)</f>
        <v>0</v>
      </c>
    </row>
    <row r="43" spans="1:34" s="19" customFormat="1" ht="21.75" customHeight="1">
      <c r="A43" s="358" t="s">
        <v>293</v>
      </c>
      <c r="B43" s="359" t="s">
        <v>297</v>
      </c>
      <c r="C43" s="360" t="str">
        <f>Razem!C135</f>
        <v>0912-7LEK-A-ES</v>
      </c>
      <c r="D43" s="361"/>
      <c r="E43" s="361"/>
      <c r="F43" s="362">
        <v>1</v>
      </c>
      <c r="G43" s="57">
        <v>5</v>
      </c>
      <c r="H43" s="57"/>
      <c r="I43" s="57"/>
      <c r="J43" s="57"/>
      <c r="K43" s="57"/>
      <c r="L43" s="57"/>
      <c r="M43" s="57"/>
      <c r="N43" s="57"/>
      <c r="O43" s="57">
        <v>0</v>
      </c>
      <c r="P43" s="59"/>
      <c r="Q43" s="59"/>
      <c r="R43" s="59"/>
      <c r="S43" s="59"/>
      <c r="T43" s="59"/>
      <c r="U43" s="59"/>
      <c r="V43" s="59"/>
      <c r="W43" s="59"/>
      <c r="X43" s="59"/>
      <c r="Y43" s="320">
        <f>SUM(G43,I43,K43,M43,P43,R43,T43,V43)</f>
        <v>5</v>
      </c>
      <c r="Z43" s="320">
        <f>SUM(G43,P43)</f>
        <v>5</v>
      </c>
      <c r="AA43" s="320">
        <f>SUM(I43,R43)</f>
        <v>0</v>
      </c>
      <c r="AB43" s="320">
        <f>SUM(K43,T43)</f>
        <v>0</v>
      </c>
      <c r="AC43" s="320">
        <f>SUM(M43,V43)</f>
        <v>0</v>
      </c>
      <c r="AD43" s="320">
        <f>SUM(G43:N43,P43:W43)</f>
        <v>5</v>
      </c>
      <c r="AE43" s="363">
        <f>SUM(O43,X43)</f>
        <v>0</v>
      </c>
    </row>
    <row r="44" spans="1:34" s="19" customFormat="1" ht="21.75" customHeight="1">
      <c r="A44" s="358" t="s">
        <v>294</v>
      </c>
      <c r="B44" s="359" t="s">
        <v>298</v>
      </c>
      <c r="C44" s="360" t="str">
        <f>Razem!C136</f>
        <v>0912-7LEK-A-FS</v>
      </c>
      <c r="D44" s="361"/>
      <c r="E44" s="361"/>
      <c r="F44" s="362">
        <v>1</v>
      </c>
      <c r="G44" s="57">
        <v>5</v>
      </c>
      <c r="H44" s="57"/>
      <c r="I44" s="57"/>
      <c r="J44" s="57"/>
      <c r="K44" s="57"/>
      <c r="L44" s="57"/>
      <c r="M44" s="57"/>
      <c r="N44" s="57"/>
      <c r="O44" s="57">
        <v>0</v>
      </c>
      <c r="P44" s="59"/>
      <c r="Q44" s="59"/>
      <c r="R44" s="59"/>
      <c r="S44" s="59"/>
      <c r="T44" s="59"/>
      <c r="U44" s="59"/>
      <c r="V44" s="59"/>
      <c r="W44" s="59"/>
      <c r="X44" s="59"/>
      <c r="Y44" s="320">
        <f>SUM(G44,I44,K44,M44,P44,R44,T44,V44)</f>
        <v>5</v>
      </c>
      <c r="Z44" s="320">
        <f>SUM(G44,P44)</f>
        <v>5</v>
      </c>
      <c r="AA44" s="320">
        <f>SUM(I44,R44)</f>
        <v>0</v>
      </c>
      <c r="AB44" s="320">
        <f>SUM(K44,T44)</f>
        <v>0</v>
      </c>
      <c r="AC44" s="320">
        <f>SUM(M44,V44)</f>
        <v>0</v>
      </c>
      <c r="AD44" s="320">
        <f>SUM(G44:N44,P44:W44)</f>
        <v>5</v>
      </c>
      <c r="AE44" s="363">
        <f>SUM(O44,X44)</f>
        <v>0</v>
      </c>
    </row>
    <row r="45" spans="1:34" s="19" customFormat="1" ht="21.75" customHeight="1">
      <c r="A45" s="450" t="s">
        <v>24</v>
      </c>
      <c r="B45" s="451"/>
      <c r="C45" s="451"/>
      <c r="D45" s="451"/>
      <c r="E45" s="451"/>
      <c r="F45" s="452"/>
      <c r="G45" s="271">
        <f>SUM(G42:G44)</f>
        <v>15</v>
      </c>
      <c r="H45" s="271">
        <f>SUM(H42:H44)</f>
        <v>0</v>
      </c>
      <c r="I45" s="271">
        <f t="shared" ref="I45:N45" si="15">SUM(I42:I44)</f>
        <v>0</v>
      </c>
      <c r="J45" s="271">
        <f t="shared" si="15"/>
        <v>0</v>
      </c>
      <c r="K45" s="271">
        <f t="shared" si="15"/>
        <v>0</v>
      </c>
      <c r="L45" s="271">
        <f t="shared" si="15"/>
        <v>0</v>
      </c>
      <c r="M45" s="271">
        <f t="shared" si="15"/>
        <v>0</v>
      </c>
      <c r="N45" s="271">
        <f t="shared" si="15"/>
        <v>0</v>
      </c>
      <c r="O45" s="271">
        <f>SUM(O42:O44)</f>
        <v>0</v>
      </c>
      <c r="P45" s="271">
        <f>SUM(P42:P44)</f>
        <v>0</v>
      </c>
      <c r="Q45" s="271">
        <f t="shared" ref="Q45:X45" si="16">SUM(Q42:Q44)</f>
        <v>0</v>
      </c>
      <c r="R45" s="271">
        <f t="shared" si="16"/>
        <v>0</v>
      </c>
      <c r="S45" s="271">
        <f t="shared" si="16"/>
        <v>0</v>
      </c>
      <c r="T45" s="271">
        <f t="shared" si="16"/>
        <v>0</v>
      </c>
      <c r="U45" s="271">
        <f t="shared" si="16"/>
        <v>0</v>
      </c>
      <c r="V45" s="271">
        <f t="shared" si="16"/>
        <v>0</v>
      </c>
      <c r="W45" s="271">
        <f t="shared" si="16"/>
        <v>0</v>
      </c>
      <c r="X45" s="271">
        <f t="shared" si="16"/>
        <v>0</v>
      </c>
      <c r="Y45" s="271">
        <f t="shared" ref="Y45:AE45" si="17">SUM(Y42:Y44)</f>
        <v>15</v>
      </c>
      <c r="Z45" s="271">
        <f t="shared" si="17"/>
        <v>15</v>
      </c>
      <c r="AA45" s="271">
        <f t="shared" si="17"/>
        <v>0</v>
      </c>
      <c r="AB45" s="271">
        <f t="shared" si="17"/>
        <v>0</v>
      </c>
      <c r="AC45" s="271">
        <f t="shared" si="17"/>
        <v>0</v>
      </c>
      <c r="AD45" s="271">
        <f t="shared" si="17"/>
        <v>15</v>
      </c>
      <c r="AE45" s="271">
        <f t="shared" si="17"/>
        <v>0</v>
      </c>
    </row>
    <row r="46" spans="1:34" ht="27" customHeight="1">
      <c r="A46" s="453" t="s">
        <v>54</v>
      </c>
      <c r="B46" s="453"/>
      <c r="C46" s="453"/>
      <c r="D46" s="453"/>
      <c r="E46" s="453"/>
      <c r="F46" s="453"/>
      <c r="G46" s="369">
        <f>SUM(G13,G19,G27,G30,G36,G40,G45)</f>
        <v>225</v>
      </c>
      <c r="H46" s="369">
        <f t="shared" ref="H46:AE46" si="18">SUM(H13,H19,H27,H30,H36,H40,H45)</f>
        <v>210</v>
      </c>
      <c r="I46" s="369">
        <f t="shared" si="18"/>
        <v>127</v>
      </c>
      <c r="J46" s="369">
        <f t="shared" si="18"/>
        <v>65</v>
      </c>
      <c r="K46" s="369">
        <f t="shared" si="18"/>
        <v>75</v>
      </c>
      <c r="L46" s="369">
        <f t="shared" si="18"/>
        <v>40</v>
      </c>
      <c r="M46" s="369">
        <f t="shared" si="18"/>
        <v>20</v>
      </c>
      <c r="N46" s="369">
        <f t="shared" si="18"/>
        <v>0</v>
      </c>
      <c r="O46" s="369">
        <f t="shared" si="18"/>
        <v>29</v>
      </c>
      <c r="P46" s="369">
        <f t="shared" si="18"/>
        <v>155</v>
      </c>
      <c r="Q46" s="369">
        <f t="shared" si="18"/>
        <v>195</v>
      </c>
      <c r="R46" s="369">
        <f t="shared" si="18"/>
        <v>80</v>
      </c>
      <c r="S46" s="369">
        <f>SUM(S13,S19,S27,S30,S36,S40,S45)</f>
        <v>115</v>
      </c>
      <c r="T46" s="369">
        <f t="shared" si="18"/>
        <v>215</v>
      </c>
      <c r="U46" s="369">
        <f t="shared" si="18"/>
        <v>40</v>
      </c>
      <c r="V46" s="369">
        <f t="shared" si="18"/>
        <v>20</v>
      </c>
      <c r="W46" s="369">
        <f t="shared" si="18"/>
        <v>0</v>
      </c>
      <c r="X46" s="369">
        <f t="shared" si="18"/>
        <v>32</v>
      </c>
      <c r="Y46" s="369">
        <f>SUM(Y13,Y19,Y27,Y30,Y36,Y40,Y45)</f>
        <v>917</v>
      </c>
      <c r="Z46" s="369">
        <f t="shared" si="18"/>
        <v>380</v>
      </c>
      <c r="AA46" s="369">
        <f t="shared" si="18"/>
        <v>207</v>
      </c>
      <c r="AB46" s="369">
        <f t="shared" si="18"/>
        <v>290</v>
      </c>
      <c r="AC46" s="369">
        <f t="shared" si="18"/>
        <v>40</v>
      </c>
      <c r="AD46" s="369">
        <f t="shared" si="18"/>
        <v>1582</v>
      </c>
      <c r="AE46" s="369">
        <f t="shared" si="18"/>
        <v>61</v>
      </c>
    </row>
    <row r="47" spans="1:34" ht="21" customHeight="1">
      <c r="A47" s="368"/>
      <c r="B47" s="277"/>
      <c r="C47" s="278"/>
      <c r="D47" s="279"/>
      <c r="E47" s="280"/>
      <c r="F47" s="279"/>
      <c r="G47" s="279"/>
      <c r="H47" s="279"/>
      <c r="I47" s="279"/>
      <c r="J47" s="279"/>
      <c r="K47" s="279"/>
      <c r="L47" s="279"/>
      <c r="M47" s="279"/>
      <c r="N47" s="279"/>
      <c r="O47" s="279"/>
      <c r="P47" s="279"/>
      <c r="Q47" s="279"/>
      <c r="R47" s="279"/>
      <c r="S47" s="279"/>
      <c r="T47" s="279"/>
      <c r="U47" s="279"/>
      <c r="V47" s="279"/>
      <c r="W47" s="279"/>
      <c r="X47" s="281"/>
      <c r="Y47" s="437"/>
      <c r="Z47" s="437"/>
      <c r="AA47" s="437"/>
      <c r="AB47" s="437"/>
      <c r="AC47" s="437"/>
      <c r="AD47" s="437"/>
      <c r="AE47" s="282"/>
      <c r="AF47" s="23"/>
      <c r="AG47" s="23"/>
      <c r="AH47" s="23"/>
    </row>
    <row r="48" spans="1:34" ht="30" customHeight="1">
      <c r="A48" s="283" t="s">
        <v>262</v>
      </c>
      <c r="B48" s="284"/>
      <c r="C48" s="278"/>
      <c r="D48" s="279"/>
      <c r="E48" s="280"/>
      <c r="F48" s="279"/>
      <c r="G48" s="279"/>
      <c r="H48" s="279"/>
      <c r="I48" s="279"/>
      <c r="J48" s="279"/>
      <c r="K48" s="279"/>
      <c r="L48" s="279"/>
      <c r="M48" s="279"/>
      <c r="N48" s="279"/>
      <c r="O48" s="279"/>
      <c r="P48" s="279"/>
      <c r="Q48" s="279"/>
      <c r="R48" s="279"/>
      <c r="S48" s="279"/>
      <c r="T48" s="279"/>
      <c r="U48" s="279"/>
      <c r="V48" s="279"/>
      <c r="W48" s="279"/>
      <c r="X48" s="282"/>
      <c r="Y48" s="437"/>
      <c r="Z48" s="437"/>
      <c r="AA48" s="437"/>
      <c r="AB48" s="437"/>
      <c r="AC48" s="437"/>
      <c r="AD48" s="437"/>
      <c r="AE48" s="282"/>
      <c r="AF48" s="23"/>
      <c r="AG48" s="23"/>
      <c r="AH48" s="23"/>
    </row>
    <row r="49" spans="1:34" ht="33.75" customHeight="1">
      <c r="A49" s="162">
        <v>1</v>
      </c>
      <c r="B49" s="48" t="s">
        <v>146</v>
      </c>
      <c r="C49" s="9" t="str">
        <f>Fakultety!D8</f>
        <v>0912-7LEK-D-HHKN</v>
      </c>
      <c r="D49" s="41"/>
      <c r="E49" s="64">
        <v>1</v>
      </c>
      <c r="F49" s="42"/>
      <c r="G49" s="50">
        <v>15</v>
      </c>
      <c r="H49" s="61">
        <v>10</v>
      </c>
      <c r="I49" s="66"/>
      <c r="J49" s="66"/>
      <c r="K49" s="50"/>
      <c r="L49" s="50"/>
      <c r="M49" s="50"/>
      <c r="N49" s="50"/>
      <c r="O49" s="50">
        <v>1</v>
      </c>
      <c r="P49" s="49"/>
      <c r="Q49" s="62"/>
      <c r="R49" s="49"/>
      <c r="S49" s="49"/>
      <c r="T49" s="49"/>
      <c r="U49" s="49"/>
      <c r="V49" s="49"/>
      <c r="W49" s="49"/>
      <c r="X49" s="49"/>
      <c r="Y49" s="10">
        <f>SUM(G49,I49,K49,M49,P49,R49,T49,V49)</f>
        <v>15</v>
      </c>
      <c r="Z49" s="10">
        <f>SUM(G49,P49)</f>
        <v>15</v>
      </c>
      <c r="AA49" s="10">
        <f>SUM(I49,R49)</f>
        <v>0</v>
      </c>
      <c r="AB49" s="10">
        <f>SUM(K49,T49)</f>
        <v>0</v>
      </c>
      <c r="AC49" s="10">
        <f>SUM(M49,V49)</f>
        <v>0</v>
      </c>
      <c r="AD49" s="10">
        <f>SUM(G49:N49,P49:W49)</f>
        <v>25</v>
      </c>
      <c r="AE49" s="10">
        <f>SUM(O49,X49)</f>
        <v>1</v>
      </c>
    </row>
    <row r="50" spans="1:34" ht="33.75" customHeight="1">
      <c r="A50" s="162">
        <v>2</v>
      </c>
      <c r="B50" s="155" t="s">
        <v>212</v>
      </c>
      <c r="C50" s="9" t="str">
        <f>Fakultety!D9</f>
        <v>0912-7LEK-D-TSA</v>
      </c>
      <c r="D50" s="41"/>
      <c r="E50" s="64" t="s">
        <v>182</v>
      </c>
      <c r="F50" s="42"/>
      <c r="G50" s="50">
        <v>15</v>
      </c>
      <c r="H50" s="61">
        <v>10</v>
      </c>
      <c r="I50" s="66"/>
      <c r="J50" s="66"/>
      <c r="K50" s="50"/>
      <c r="L50" s="50"/>
      <c r="M50" s="50"/>
      <c r="N50" s="50"/>
      <c r="O50" s="50">
        <v>1</v>
      </c>
      <c r="P50" s="83"/>
      <c r="Q50" s="62"/>
      <c r="R50" s="62"/>
      <c r="S50" s="62"/>
      <c r="T50" s="62"/>
      <c r="U50" s="62"/>
      <c r="V50" s="62"/>
      <c r="W50" s="62"/>
      <c r="X50" s="156"/>
      <c r="Y50" s="10">
        <f>SUM(G50,I50,K50,M50,P50,R50,T50,V50)</f>
        <v>15</v>
      </c>
      <c r="Z50" s="10">
        <f>SUM(G50,P50)</f>
        <v>15</v>
      </c>
      <c r="AA50" s="10">
        <f>SUM(I50,R50)</f>
        <v>0</v>
      </c>
      <c r="AB50" s="10">
        <f>SUM(K50,T50)</f>
        <v>0</v>
      </c>
      <c r="AC50" s="10">
        <f>SUM(M50,V50)</f>
        <v>0</v>
      </c>
      <c r="AD50" s="10">
        <f>SUM(G50:N50,P50:W50)</f>
        <v>25</v>
      </c>
      <c r="AE50" s="10">
        <f>SUM(O50,X50)</f>
        <v>1</v>
      </c>
    </row>
    <row r="51" spans="1:34" ht="33.75" customHeight="1">
      <c r="A51" s="162">
        <v>3</v>
      </c>
      <c r="B51" s="70" t="s">
        <v>178</v>
      </c>
      <c r="C51" s="153" t="str">
        <f>Fakultety!D10</f>
        <v>0912-7LEK-D-HBS</v>
      </c>
      <c r="D51" s="41"/>
      <c r="E51" s="64">
        <v>2</v>
      </c>
      <c r="F51" s="42"/>
      <c r="G51" s="50"/>
      <c r="H51" s="61"/>
      <c r="I51" s="50"/>
      <c r="J51" s="50"/>
      <c r="K51" s="50"/>
      <c r="L51" s="50"/>
      <c r="M51" s="50"/>
      <c r="N51" s="50"/>
      <c r="O51" s="50"/>
      <c r="P51" s="49">
        <v>15</v>
      </c>
      <c r="Q51" s="62">
        <v>10</v>
      </c>
      <c r="R51" s="232"/>
      <c r="S51" s="232"/>
      <c r="T51" s="49"/>
      <c r="U51" s="49"/>
      <c r="V51" s="49"/>
      <c r="W51" s="49"/>
      <c r="X51" s="49">
        <v>1</v>
      </c>
      <c r="Y51" s="10">
        <f>SUM(G51,I51,K51,M51,P51,R51,T51,V51)</f>
        <v>15</v>
      </c>
      <c r="Z51" s="10">
        <f>SUM(G51,P51)</f>
        <v>15</v>
      </c>
      <c r="AA51" s="10">
        <f>SUM(I51,R51)</f>
        <v>0</v>
      </c>
      <c r="AB51" s="10">
        <f>SUM(K51,T51)</f>
        <v>0</v>
      </c>
      <c r="AC51" s="10">
        <f>SUM(M51,V51)</f>
        <v>0</v>
      </c>
      <c r="AD51" s="10">
        <f>SUM(G51:N51,P51:W51)</f>
        <v>25</v>
      </c>
      <c r="AE51" s="10">
        <f>SUM(O51,X51)</f>
        <v>1</v>
      </c>
    </row>
    <row r="52" spans="1:34" ht="36.75" customHeight="1">
      <c r="A52" s="162">
        <v>4</v>
      </c>
      <c r="B52" s="70" t="s">
        <v>216</v>
      </c>
      <c r="C52" s="153" t="str">
        <f>Fakultety!D11</f>
        <v>0912-7LEK-D-SB</v>
      </c>
      <c r="D52" s="41"/>
      <c r="E52" s="64">
        <v>2</v>
      </c>
      <c r="F52" s="42"/>
      <c r="G52" s="50"/>
      <c r="H52" s="61"/>
      <c r="I52" s="50"/>
      <c r="J52" s="50"/>
      <c r="K52" s="50"/>
      <c r="L52" s="50"/>
      <c r="M52" s="50"/>
      <c r="N52" s="50"/>
      <c r="O52" s="50"/>
      <c r="P52" s="49">
        <v>15</v>
      </c>
      <c r="Q52" s="62">
        <v>10</v>
      </c>
      <c r="R52" s="232"/>
      <c r="S52" s="232"/>
      <c r="T52" s="49"/>
      <c r="U52" s="49"/>
      <c r="V52" s="49"/>
      <c r="W52" s="49"/>
      <c r="X52" s="49">
        <v>1</v>
      </c>
      <c r="Y52" s="10">
        <f>SUM(G52,I52,K52,M52,P52,R52,T52,V52)</f>
        <v>15</v>
      </c>
      <c r="Z52" s="10">
        <f>SUM(G52,P52)</f>
        <v>15</v>
      </c>
      <c r="AA52" s="10">
        <f>SUM(I52,R52)</f>
        <v>0</v>
      </c>
      <c r="AB52" s="10">
        <f>SUM(K52,T52)</f>
        <v>0</v>
      </c>
      <c r="AC52" s="10">
        <f>SUM(M52,V52)</f>
        <v>0</v>
      </c>
      <c r="AD52" s="10">
        <f>SUM(G52:N52,P52:W52)</f>
        <v>25</v>
      </c>
      <c r="AE52" s="10">
        <f>SUM(O52,X52)</f>
        <v>1</v>
      </c>
    </row>
    <row r="53" spans="1:34" ht="14.25" customHeight="1">
      <c r="A53" s="170"/>
      <c r="B53" s="20"/>
      <c r="C53" s="21"/>
      <c r="D53" s="22"/>
      <c r="E53" s="144"/>
      <c r="F53" s="22"/>
      <c r="G53" s="22"/>
      <c r="H53" s="22"/>
      <c r="I53" s="22"/>
      <c r="J53" s="22"/>
      <c r="K53" s="22"/>
      <c r="L53" s="22"/>
      <c r="M53" s="22"/>
      <c r="N53" s="22"/>
      <c r="O53" s="22"/>
      <c r="P53" s="22"/>
      <c r="Q53" s="22"/>
      <c r="R53" s="22"/>
      <c r="S53" s="22"/>
      <c r="T53" s="22"/>
      <c r="U53" s="22"/>
      <c r="V53" s="22"/>
      <c r="W53" s="22"/>
    </row>
    <row r="54" spans="1:34" ht="21" customHeight="1">
      <c r="A54" s="170"/>
      <c r="B54" s="20"/>
      <c r="D54" s="22"/>
      <c r="E54" s="144"/>
      <c r="F54" s="22"/>
      <c r="G54" s="22"/>
      <c r="H54" s="22"/>
      <c r="I54" s="22"/>
      <c r="J54" s="22"/>
      <c r="K54" s="22"/>
      <c r="L54" s="22"/>
      <c r="M54" s="22"/>
      <c r="N54" s="22"/>
      <c r="O54" s="22"/>
      <c r="P54" s="22"/>
      <c r="Q54" s="22"/>
      <c r="R54" s="22"/>
      <c r="S54" s="22"/>
      <c r="T54" s="22"/>
      <c r="U54" s="22"/>
    </row>
    <row r="55" spans="1:34" ht="20.25">
      <c r="B55" s="21"/>
      <c r="C55" s="54"/>
      <c r="D55" s="22"/>
      <c r="E55" s="155"/>
      <c r="F55" s="22"/>
      <c r="G55" s="22"/>
      <c r="H55" s="22"/>
      <c r="I55" s="22"/>
      <c r="J55" s="22"/>
      <c r="K55" s="22"/>
      <c r="L55" s="22"/>
      <c r="M55" s="22"/>
      <c r="N55" s="22"/>
      <c r="O55" s="22"/>
      <c r="P55" s="22"/>
      <c r="Q55" s="22"/>
      <c r="R55" s="22"/>
      <c r="S55" s="22"/>
      <c r="T55" s="22"/>
      <c r="U55" s="22"/>
      <c r="V55" s="22"/>
      <c r="W55" s="22"/>
    </row>
    <row r="56" spans="1:34" ht="21" customHeight="1">
      <c r="B56" s="24"/>
      <c r="C56" s="55"/>
      <c r="D56" s="25"/>
      <c r="E56" s="145"/>
      <c r="F56" s="25"/>
      <c r="G56" s="25"/>
      <c r="H56" s="25"/>
      <c r="I56" s="25"/>
      <c r="J56" s="25"/>
      <c r="K56" s="25"/>
      <c r="L56" s="25"/>
      <c r="M56" s="25"/>
      <c r="N56" s="25"/>
      <c r="O56" s="26"/>
      <c r="P56" s="26"/>
      <c r="Q56" s="26"/>
      <c r="R56" s="26"/>
      <c r="S56" s="26"/>
      <c r="T56" s="26"/>
      <c r="U56" s="27"/>
      <c r="V56" s="27"/>
      <c r="W56" s="27"/>
    </row>
    <row r="57" spans="1:34" ht="20.25">
      <c r="B57" s="69" t="s">
        <v>265</v>
      </c>
      <c r="C57" s="55"/>
      <c r="D57" s="25"/>
      <c r="E57" s="145"/>
      <c r="F57" s="25"/>
      <c r="G57" s="25"/>
      <c r="H57" s="25"/>
      <c r="I57" s="25"/>
      <c r="J57" s="25"/>
      <c r="K57" s="25"/>
      <c r="L57" s="25"/>
      <c r="M57" s="25"/>
      <c r="N57" s="25"/>
      <c r="O57" s="26"/>
      <c r="P57" s="26"/>
      <c r="Q57" s="26"/>
      <c r="R57" s="26"/>
      <c r="S57" s="26"/>
      <c r="T57" s="26"/>
      <c r="U57" s="27"/>
      <c r="V57" s="27"/>
      <c r="W57" s="27"/>
      <c r="X57" s="29"/>
    </row>
    <row r="58" spans="1:34" s="28" customFormat="1" ht="20.25">
      <c r="A58" s="171">
        <v>1</v>
      </c>
      <c r="B58" s="166" t="s">
        <v>148</v>
      </c>
      <c r="C58" s="153" t="s">
        <v>546</v>
      </c>
      <c r="D58" s="71"/>
      <c r="E58" s="64" t="s">
        <v>160</v>
      </c>
      <c r="F58" s="77"/>
      <c r="G58" s="10"/>
      <c r="H58" s="10"/>
      <c r="I58" s="10">
        <v>25</v>
      </c>
      <c r="J58" s="10">
        <v>25</v>
      </c>
      <c r="K58" s="10"/>
      <c r="L58" s="10"/>
      <c r="M58" s="10"/>
      <c r="N58" s="10"/>
      <c r="O58" s="10">
        <v>2</v>
      </c>
      <c r="P58" s="26"/>
      <c r="Q58" s="26"/>
      <c r="R58" s="26"/>
      <c r="S58" s="26"/>
      <c r="T58" s="26"/>
      <c r="U58" s="27"/>
      <c r="V58" s="27"/>
      <c r="W58" s="27"/>
      <c r="X58" s="29"/>
      <c r="Y58" s="7"/>
      <c r="Z58" s="7"/>
      <c r="AA58" s="7"/>
      <c r="AB58" s="7"/>
      <c r="AC58" s="7"/>
      <c r="AD58" s="7"/>
      <c r="AE58" s="7"/>
      <c r="AF58" s="7"/>
      <c r="AG58" s="7"/>
      <c r="AH58" s="7"/>
    </row>
    <row r="59" spans="1:34" ht="20.25">
      <c r="A59" s="171">
        <v>2</v>
      </c>
      <c r="B59" s="166" t="s">
        <v>149</v>
      </c>
      <c r="C59" s="153" t="s">
        <v>547</v>
      </c>
      <c r="D59" s="71"/>
      <c r="E59" s="64" t="s">
        <v>160</v>
      </c>
      <c r="F59" s="72"/>
      <c r="G59" s="10"/>
      <c r="H59" s="10"/>
      <c r="I59" s="10">
        <v>25</v>
      </c>
      <c r="J59" s="10">
        <v>25</v>
      </c>
      <c r="K59" s="10"/>
      <c r="L59" s="10"/>
      <c r="M59" s="10"/>
      <c r="N59" s="10"/>
      <c r="O59" s="10">
        <v>2</v>
      </c>
      <c r="P59" s="26"/>
      <c r="Q59" s="26"/>
      <c r="R59" s="26"/>
      <c r="S59" s="26"/>
      <c r="T59" s="26"/>
      <c r="U59" s="27"/>
      <c r="V59" s="27"/>
      <c r="W59" s="27"/>
      <c r="X59" s="29"/>
    </row>
    <row r="60" spans="1:34" ht="20.25">
      <c r="A60" s="171">
        <v>3</v>
      </c>
      <c r="B60" s="166" t="s">
        <v>150</v>
      </c>
      <c r="C60" s="153" t="s">
        <v>548</v>
      </c>
      <c r="D60" s="71"/>
      <c r="E60" s="64" t="s">
        <v>160</v>
      </c>
      <c r="F60" s="72"/>
      <c r="G60" s="10"/>
      <c r="H60" s="10"/>
      <c r="I60" s="10">
        <v>25</v>
      </c>
      <c r="J60" s="10">
        <v>25</v>
      </c>
      <c r="K60" s="10"/>
      <c r="L60" s="10"/>
      <c r="M60" s="10"/>
      <c r="N60" s="16"/>
      <c r="O60" s="10">
        <v>2</v>
      </c>
      <c r="P60" s="26"/>
      <c r="Q60" s="26"/>
      <c r="R60" s="26"/>
      <c r="S60" s="26"/>
      <c r="T60" s="26"/>
      <c r="U60" s="27"/>
      <c r="V60" s="27"/>
      <c r="W60" s="27"/>
      <c r="X60" s="29"/>
    </row>
    <row r="61" spans="1:34" ht="20.25">
      <c r="A61" s="171">
        <v>4</v>
      </c>
      <c r="B61" s="166" t="s">
        <v>151</v>
      </c>
      <c r="C61" s="153" t="s">
        <v>549</v>
      </c>
      <c r="D61" s="71"/>
      <c r="E61" s="64" t="s">
        <v>160</v>
      </c>
      <c r="F61" s="72"/>
      <c r="G61" s="10"/>
      <c r="H61" s="10"/>
      <c r="I61" s="10">
        <v>25</v>
      </c>
      <c r="J61" s="10">
        <v>25</v>
      </c>
      <c r="K61" s="10"/>
      <c r="L61" s="10"/>
      <c r="M61" s="10"/>
      <c r="N61" s="10"/>
      <c r="O61" s="10">
        <v>2</v>
      </c>
      <c r="P61" s="26"/>
      <c r="Q61" s="26"/>
      <c r="R61" s="26"/>
      <c r="S61" s="26"/>
      <c r="T61" s="26"/>
      <c r="U61" s="27"/>
      <c r="V61" s="27"/>
      <c r="W61" s="27"/>
      <c r="X61" s="29"/>
    </row>
    <row r="62" spans="1:34" ht="20.25">
      <c r="A62" s="171">
        <v>5</v>
      </c>
      <c r="B62" s="166" t="s">
        <v>172</v>
      </c>
      <c r="C62" s="153" t="s">
        <v>550</v>
      </c>
      <c r="D62" s="78"/>
      <c r="E62" s="64" t="s">
        <v>160</v>
      </c>
      <c r="F62" s="78"/>
      <c r="G62" s="10"/>
      <c r="H62" s="10"/>
      <c r="I62" s="10">
        <v>25</v>
      </c>
      <c r="J62" s="10">
        <v>25</v>
      </c>
      <c r="K62" s="10"/>
      <c r="L62" s="10"/>
      <c r="M62" s="10"/>
      <c r="N62" s="10"/>
      <c r="O62" s="10">
        <v>2</v>
      </c>
      <c r="P62" s="27"/>
      <c r="Q62" s="27"/>
      <c r="R62" s="27"/>
      <c r="S62" s="27"/>
      <c r="T62" s="27"/>
      <c r="U62" s="27"/>
      <c r="V62" s="27"/>
      <c r="W62" s="27"/>
      <c r="X62" s="29"/>
    </row>
    <row r="63" spans="1:34" ht="20.25">
      <c r="A63" s="172"/>
      <c r="B63" s="355"/>
      <c r="C63" s="356"/>
      <c r="D63" s="356"/>
      <c r="E63" s="357"/>
      <c r="F63" s="356"/>
      <c r="G63" s="356"/>
      <c r="H63" s="356"/>
      <c r="I63" s="356"/>
      <c r="J63" s="356"/>
      <c r="K63" s="354"/>
      <c r="L63" s="63"/>
      <c r="M63" s="63"/>
      <c r="N63" s="63"/>
      <c r="O63" s="63"/>
      <c r="P63" s="63"/>
      <c r="Q63" s="63"/>
      <c r="R63" s="63"/>
      <c r="S63" s="63"/>
      <c r="T63" s="63"/>
      <c r="U63" s="63"/>
      <c r="V63" s="63"/>
      <c r="W63" s="63"/>
      <c r="X63" s="63"/>
    </row>
    <row r="64" spans="1:34" ht="20.25">
      <c r="A64" s="172"/>
      <c r="B64" s="373" t="s">
        <v>299</v>
      </c>
      <c r="C64" s="374"/>
      <c r="D64" s="375"/>
      <c r="E64" s="375"/>
      <c r="F64" s="375"/>
      <c r="G64" s="375"/>
      <c r="H64" s="375"/>
      <c r="I64" s="375"/>
      <c r="J64" s="375"/>
      <c r="K64" s="376"/>
      <c r="L64" s="384"/>
      <c r="M64" s="384"/>
      <c r="N64" s="26"/>
      <c r="O64" s="27"/>
      <c r="P64" s="27"/>
      <c r="Q64" s="27"/>
      <c r="R64" s="63"/>
      <c r="S64" s="63"/>
      <c r="T64" s="63"/>
      <c r="U64" s="63"/>
      <c r="V64" s="63"/>
      <c r="W64" s="63"/>
      <c r="X64" s="63"/>
    </row>
    <row r="65" spans="1:34" s="28" customFormat="1" ht="20.25">
      <c r="A65" s="172"/>
      <c r="B65" s="373" t="s">
        <v>390</v>
      </c>
      <c r="C65" s="374"/>
      <c r="D65" s="375"/>
      <c r="E65" s="375"/>
      <c r="F65" s="375"/>
      <c r="G65" s="375"/>
      <c r="H65" s="375"/>
      <c r="I65" s="375"/>
      <c r="J65" s="375"/>
      <c r="K65" s="376"/>
      <c r="L65" s="382"/>
      <c r="M65" s="382"/>
      <c r="N65" s="27"/>
      <c r="O65" s="63"/>
      <c r="P65" s="63"/>
      <c r="Q65" s="63"/>
      <c r="R65" s="27"/>
      <c r="S65" s="27"/>
      <c r="T65" s="27"/>
      <c r="U65" s="27"/>
      <c r="V65" s="27"/>
      <c r="W65" s="27"/>
      <c r="X65" s="27"/>
      <c r="Y65" s="7"/>
      <c r="Z65" s="7"/>
      <c r="AA65" s="7"/>
      <c r="AB65" s="7"/>
      <c r="AC65" s="7"/>
      <c r="AD65" s="7"/>
      <c r="AE65" s="7"/>
      <c r="AF65" s="7"/>
      <c r="AG65" s="7"/>
      <c r="AH65" s="7"/>
    </row>
    <row r="66" spans="1:34" ht="20.25">
      <c r="A66" s="172"/>
      <c r="B66" s="375" t="s">
        <v>300</v>
      </c>
      <c r="C66" s="374"/>
      <c r="D66" s="375"/>
      <c r="E66" s="375"/>
      <c r="F66" s="375"/>
      <c r="G66" s="375"/>
      <c r="H66" s="375"/>
      <c r="I66" s="375"/>
      <c r="J66" s="375"/>
      <c r="K66" s="376"/>
      <c r="L66" s="385"/>
      <c r="M66" s="385"/>
      <c r="N66" s="63"/>
      <c r="O66" s="63"/>
      <c r="P66" s="63"/>
      <c r="Q66" s="63"/>
      <c r="X66" s="27"/>
    </row>
    <row r="67" spans="1:34" ht="20.25">
      <c r="A67" s="172"/>
      <c r="B67" s="375" t="s">
        <v>301</v>
      </c>
      <c r="C67" s="374"/>
      <c r="D67" s="377"/>
      <c r="E67" s="377"/>
      <c r="F67" s="375"/>
      <c r="G67" s="375"/>
      <c r="H67" s="375"/>
      <c r="I67" s="375"/>
      <c r="J67" s="375"/>
      <c r="K67" s="376"/>
      <c r="L67" s="385"/>
      <c r="M67" s="385"/>
      <c r="N67" s="63"/>
      <c r="O67" s="27"/>
      <c r="P67" s="27"/>
      <c r="Q67" s="27"/>
    </row>
    <row r="68" spans="1:34" ht="20.25">
      <c r="A68" s="172"/>
      <c r="B68" s="375" t="s">
        <v>302</v>
      </c>
      <c r="C68" s="374"/>
      <c r="D68" s="375"/>
      <c r="E68" s="375"/>
      <c r="F68" s="375"/>
      <c r="G68" s="375"/>
      <c r="H68" s="375"/>
      <c r="I68" s="375"/>
      <c r="J68" s="375"/>
      <c r="K68" s="376"/>
      <c r="L68" s="382"/>
      <c r="M68" s="382"/>
      <c r="N68" s="27"/>
    </row>
    <row r="69" spans="1:34" ht="18.75">
      <c r="A69" s="173"/>
      <c r="B69" s="375" t="s">
        <v>303</v>
      </c>
      <c r="C69" s="386"/>
      <c r="D69" s="384"/>
      <c r="E69" s="384"/>
      <c r="F69" s="384"/>
      <c r="G69" s="384"/>
      <c r="H69" s="384"/>
      <c r="I69" s="384"/>
      <c r="J69" s="384"/>
      <c r="K69" s="384"/>
      <c r="L69" s="281"/>
      <c r="M69" s="281"/>
    </row>
    <row r="70" spans="1:34" ht="18.75">
      <c r="A70" s="173"/>
      <c r="B70" s="375" t="s">
        <v>602</v>
      </c>
      <c r="C70" s="386"/>
      <c r="D70" s="384"/>
      <c r="E70" s="384"/>
      <c r="F70" s="384"/>
      <c r="G70" s="384"/>
      <c r="H70" s="384"/>
      <c r="I70" s="384"/>
      <c r="J70" s="384"/>
      <c r="K70" s="384"/>
      <c r="L70" s="281"/>
      <c r="M70" s="281"/>
    </row>
    <row r="71" spans="1:34" ht="18.75">
      <c r="A71" s="173"/>
      <c r="B71" s="375" t="s">
        <v>304</v>
      </c>
      <c r="C71" s="386"/>
      <c r="D71" s="384"/>
      <c r="E71" s="384"/>
      <c r="F71" s="384"/>
      <c r="G71" s="384"/>
      <c r="H71" s="384"/>
      <c r="I71" s="384"/>
      <c r="J71" s="384"/>
      <c r="K71" s="384"/>
      <c r="L71" s="281"/>
      <c r="M71" s="281"/>
    </row>
    <row r="72" spans="1:34" ht="18.75">
      <c r="A72" s="173"/>
      <c r="B72" s="373" t="s">
        <v>305</v>
      </c>
      <c r="C72" s="387"/>
      <c r="D72" s="384"/>
      <c r="E72" s="384"/>
      <c r="F72" s="384"/>
      <c r="G72" s="384"/>
      <c r="H72" s="384"/>
      <c r="I72" s="384"/>
      <c r="J72" s="384"/>
      <c r="K72" s="384"/>
      <c r="L72" s="281"/>
      <c r="M72" s="281"/>
    </row>
    <row r="73" spans="1:34" ht="18.75">
      <c r="A73" s="173"/>
      <c r="B73" s="375" t="s">
        <v>307</v>
      </c>
      <c r="C73" s="386"/>
      <c r="D73" s="384"/>
      <c r="E73" s="384"/>
      <c r="F73" s="384"/>
      <c r="G73" s="384"/>
      <c r="H73" s="384"/>
      <c r="I73" s="384"/>
      <c r="J73" s="384"/>
      <c r="K73" s="384"/>
      <c r="L73" s="281"/>
      <c r="M73" s="281"/>
    </row>
    <row r="74" spans="1:34" ht="18.75">
      <c r="A74" s="173"/>
      <c r="B74" s="375" t="s">
        <v>603</v>
      </c>
      <c r="C74" s="386"/>
      <c r="D74" s="384"/>
      <c r="E74" s="384"/>
      <c r="F74" s="384"/>
      <c r="G74" s="384"/>
      <c r="H74" s="384"/>
      <c r="I74" s="384"/>
      <c r="J74" s="384"/>
      <c r="K74" s="384"/>
      <c r="L74" s="281"/>
      <c r="M74" s="281"/>
    </row>
    <row r="75" spans="1:34" ht="18.75">
      <c r="A75" s="173"/>
      <c r="B75" s="373" t="s">
        <v>306</v>
      </c>
      <c r="C75" s="386"/>
      <c r="D75" s="384"/>
      <c r="E75" s="384"/>
      <c r="F75" s="384"/>
      <c r="G75" s="384"/>
      <c r="H75" s="384"/>
      <c r="I75" s="384"/>
      <c r="J75" s="384"/>
      <c r="K75" s="384"/>
      <c r="L75" s="281"/>
      <c r="M75" s="281"/>
    </row>
    <row r="76" spans="1:34" ht="18.75">
      <c r="A76" s="173"/>
      <c r="B76" s="375" t="s">
        <v>307</v>
      </c>
      <c r="C76" s="386"/>
      <c r="D76" s="384"/>
      <c r="E76" s="384"/>
      <c r="F76" s="384"/>
      <c r="G76" s="384"/>
      <c r="H76" s="384"/>
      <c r="I76" s="384"/>
      <c r="J76" s="384"/>
      <c r="K76" s="384"/>
      <c r="L76" s="281"/>
      <c r="M76" s="281"/>
    </row>
    <row r="77" spans="1:34" ht="20.25">
      <c r="A77" s="174"/>
      <c r="B77" s="335" t="s">
        <v>308</v>
      </c>
      <c r="C77" s="388"/>
      <c r="D77" s="382"/>
      <c r="E77" s="379"/>
      <c r="F77" s="379"/>
      <c r="G77" s="379"/>
      <c r="H77" s="379"/>
      <c r="I77" s="379"/>
      <c r="J77" s="382"/>
      <c r="K77" s="382"/>
      <c r="L77" s="281"/>
      <c r="M77" s="281"/>
    </row>
    <row r="78" spans="1:34" ht="21">
      <c r="A78" s="174"/>
      <c r="B78" s="375" t="s">
        <v>309</v>
      </c>
      <c r="C78" s="374"/>
      <c r="D78" s="375"/>
      <c r="E78" s="375"/>
      <c r="F78" s="375"/>
      <c r="G78" s="375"/>
      <c r="H78" s="375"/>
      <c r="I78" s="375"/>
      <c r="J78" s="389"/>
      <c r="K78" s="382"/>
      <c r="L78" s="281"/>
      <c r="M78" s="281"/>
    </row>
    <row r="79" spans="1:34" ht="21">
      <c r="A79" s="175"/>
      <c r="B79" s="390" t="s">
        <v>310</v>
      </c>
      <c r="C79" s="391"/>
      <c r="D79" s="391"/>
      <c r="E79" s="391"/>
      <c r="F79" s="391"/>
      <c r="G79" s="391"/>
      <c r="H79" s="391"/>
      <c r="I79" s="391"/>
      <c r="J79" s="392"/>
      <c r="K79" s="385"/>
      <c r="L79" s="281"/>
      <c r="M79" s="281"/>
    </row>
    <row r="80" spans="1:34" ht="18.75">
      <c r="A80" s="175"/>
      <c r="B80" s="375" t="s">
        <v>311</v>
      </c>
      <c r="C80" s="374"/>
      <c r="D80" s="375"/>
      <c r="E80" s="375"/>
      <c r="F80" s="375"/>
      <c r="G80" s="375"/>
      <c r="H80" s="375"/>
      <c r="I80" s="375"/>
      <c r="J80" s="393"/>
      <c r="K80" s="281"/>
      <c r="L80" s="281"/>
      <c r="M80" s="281"/>
    </row>
    <row r="81" spans="1:13" ht="18.75">
      <c r="A81" s="175"/>
      <c r="B81" s="375" t="s">
        <v>312</v>
      </c>
      <c r="C81" s="374"/>
      <c r="D81" s="375"/>
      <c r="E81" s="375"/>
      <c r="F81" s="375"/>
      <c r="G81" s="375"/>
      <c r="H81" s="375"/>
      <c r="I81" s="375"/>
      <c r="J81" s="393"/>
      <c r="K81" s="281"/>
      <c r="L81" s="281"/>
      <c r="M81" s="281"/>
    </row>
    <row r="82" spans="1:13">
      <c r="A82" s="175"/>
      <c r="B82" s="284"/>
      <c r="C82" s="394"/>
      <c r="D82" s="281"/>
      <c r="E82" s="281"/>
      <c r="F82" s="281"/>
      <c r="G82" s="281"/>
      <c r="H82" s="281"/>
      <c r="I82" s="281"/>
      <c r="J82" s="281"/>
      <c r="K82" s="281"/>
      <c r="L82" s="281"/>
      <c r="M82" s="281"/>
    </row>
    <row r="83" spans="1:13" ht="18">
      <c r="A83" s="175"/>
      <c r="B83" s="284"/>
      <c r="C83" s="394"/>
      <c r="D83" s="281"/>
      <c r="E83" s="395" t="s">
        <v>389</v>
      </c>
      <c r="F83" s="395"/>
      <c r="G83" s="395"/>
      <c r="H83" s="395"/>
      <c r="I83" s="395"/>
      <c r="J83" s="281"/>
      <c r="K83" s="281"/>
      <c r="L83" s="281"/>
      <c r="M83" s="281"/>
    </row>
    <row r="84" spans="1:13">
      <c r="A84" s="175"/>
      <c r="B84" s="396"/>
      <c r="C84" s="394"/>
      <c r="D84" s="281"/>
      <c r="E84" s="397"/>
      <c r="F84" s="281"/>
      <c r="G84" s="281"/>
      <c r="H84" s="281"/>
      <c r="I84" s="281"/>
      <c r="J84" s="281"/>
      <c r="K84" s="281"/>
      <c r="L84" s="281"/>
      <c r="M84" s="281"/>
    </row>
    <row r="85" spans="1:13">
      <c r="A85" s="175"/>
      <c r="B85" s="396"/>
      <c r="C85" s="394"/>
      <c r="D85" s="281"/>
      <c r="E85" s="397"/>
      <c r="F85" s="281"/>
      <c r="G85" s="281"/>
      <c r="H85" s="281"/>
      <c r="I85" s="281"/>
      <c r="J85" s="281"/>
      <c r="K85" s="281"/>
      <c r="L85" s="281"/>
      <c r="M85" s="281"/>
    </row>
    <row r="86" spans="1:13">
      <c r="A86" s="175"/>
      <c r="B86" s="31"/>
    </row>
    <row r="87" spans="1:13">
      <c r="A87" s="175"/>
      <c r="B87" s="31"/>
    </row>
    <row r="88" spans="1:13">
      <c r="A88" s="175"/>
      <c r="B88" s="31"/>
    </row>
    <row r="89" spans="1:13">
      <c r="A89" s="175"/>
      <c r="B89" s="31"/>
    </row>
    <row r="90" spans="1:13">
      <c r="A90" s="175"/>
      <c r="B90" s="31"/>
    </row>
    <row r="91" spans="1:13">
      <c r="A91" s="175"/>
      <c r="B91" s="31"/>
    </row>
    <row r="92" spans="1:13">
      <c r="A92" s="175"/>
      <c r="B92" s="31"/>
    </row>
    <row r="93" spans="1:13">
      <c r="A93" s="175"/>
      <c r="B93" s="31"/>
    </row>
    <row r="94" spans="1:13">
      <c r="A94" s="175"/>
      <c r="B94" s="31"/>
    </row>
    <row r="95" spans="1:13">
      <c r="A95" s="175"/>
      <c r="B95" s="31"/>
    </row>
    <row r="96" spans="1:13">
      <c r="A96" s="175"/>
      <c r="B96" s="31"/>
    </row>
    <row r="97" spans="1:2">
      <c r="A97" s="175"/>
      <c r="B97" s="31"/>
    </row>
    <row r="98" spans="1:2">
      <c r="A98" s="175"/>
      <c r="B98" s="31"/>
    </row>
    <row r="99" spans="1:2">
      <c r="A99" s="175"/>
      <c r="B99" s="31"/>
    </row>
    <row r="100" spans="1:2">
      <c r="A100" s="175"/>
      <c r="B100" s="31"/>
    </row>
    <row r="101" spans="1:2">
      <c r="A101" s="175"/>
      <c r="B101" s="31"/>
    </row>
    <row r="102" spans="1:2">
      <c r="A102" s="175"/>
      <c r="B102" s="31"/>
    </row>
    <row r="103" spans="1:2">
      <c r="A103" s="175"/>
      <c r="B103" s="31"/>
    </row>
    <row r="104" spans="1:2">
      <c r="A104" s="175"/>
      <c r="B104" s="31"/>
    </row>
    <row r="105" spans="1:2">
      <c r="A105" s="175"/>
      <c r="B105" s="31"/>
    </row>
    <row r="106" spans="1:2">
      <c r="A106" s="175"/>
      <c r="B106" s="31"/>
    </row>
    <row r="107" spans="1:2">
      <c r="A107" s="175"/>
      <c r="B107" s="31"/>
    </row>
    <row r="108" spans="1:2">
      <c r="A108" s="175"/>
      <c r="B108" s="31"/>
    </row>
    <row r="109" spans="1:2">
      <c r="A109" s="175"/>
      <c r="B109" s="31"/>
    </row>
    <row r="110" spans="1:2">
      <c r="A110" s="175"/>
      <c r="B110" s="31"/>
    </row>
    <row r="111" spans="1:2">
      <c r="A111" s="175"/>
      <c r="B111" s="31"/>
    </row>
    <row r="112" spans="1:2">
      <c r="A112" s="175"/>
      <c r="B112" s="31"/>
    </row>
    <row r="113" spans="1:2">
      <c r="A113" s="175"/>
      <c r="B113" s="31"/>
    </row>
    <row r="114" spans="1:2">
      <c r="A114" s="175"/>
      <c r="B114" s="31"/>
    </row>
    <row r="115" spans="1:2">
      <c r="A115" s="175"/>
      <c r="B115" s="31"/>
    </row>
    <row r="116" spans="1:2">
      <c r="A116" s="175"/>
      <c r="B116" s="31"/>
    </row>
    <row r="117" spans="1:2">
      <c r="A117" s="175"/>
      <c r="B117" s="31"/>
    </row>
    <row r="118" spans="1:2">
      <c r="A118" s="175"/>
      <c r="B118" s="31"/>
    </row>
    <row r="119" spans="1:2">
      <c r="A119" s="175"/>
      <c r="B119" s="31"/>
    </row>
    <row r="120" spans="1:2">
      <c r="A120" s="175"/>
      <c r="B120" s="31"/>
    </row>
    <row r="121" spans="1:2">
      <c r="A121" s="175"/>
      <c r="B121" s="31"/>
    </row>
    <row r="122" spans="1:2">
      <c r="A122" s="175"/>
      <c r="B122" s="31"/>
    </row>
    <row r="123" spans="1:2">
      <c r="A123" s="175"/>
      <c r="B123" s="31"/>
    </row>
    <row r="124" spans="1:2">
      <c r="A124" s="175"/>
      <c r="B124" s="31"/>
    </row>
    <row r="125" spans="1:2">
      <c r="A125" s="175"/>
      <c r="B125" s="31"/>
    </row>
  </sheetData>
  <mergeCells count="45">
    <mergeCell ref="A45:F45"/>
    <mergeCell ref="A46:F46"/>
    <mergeCell ref="A1:AE1"/>
    <mergeCell ref="A5:F5"/>
    <mergeCell ref="G5:AE5"/>
    <mergeCell ref="P7:X7"/>
    <mergeCell ref="AE6:AE9"/>
    <mergeCell ref="I8:J8"/>
    <mergeCell ref="O8:O9"/>
    <mergeCell ref="M8:N8"/>
    <mergeCell ref="AC6:AC9"/>
    <mergeCell ref="AB6:AB9"/>
    <mergeCell ref="AA6:AA9"/>
    <mergeCell ref="Z6:Z9"/>
    <mergeCell ref="H2:P2"/>
    <mergeCell ref="E8:E9"/>
    <mergeCell ref="F8:F9"/>
    <mergeCell ref="D8:D9"/>
    <mergeCell ref="D6:F7"/>
    <mergeCell ref="B6:B9"/>
    <mergeCell ref="A13:B13"/>
    <mergeCell ref="Y47:AD48"/>
    <mergeCell ref="AD6:AD9"/>
    <mergeCell ref="Y6:Y9"/>
    <mergeCell ref="R8:S8"/>
    <mergeCell ref="X8:X9"/>
    <mergeCell ref="V8:W8"/>
    <mergeCell ref="T8:U8"/>
    <mergeCell ref="G6:X6"/>
    <mergeCell ref="P8:Q8"/>
    <mergeCell ref="G7:O7"/>
    <mergeCell ref="G8:H8"/>
    <mergeCell ref="K8:L8"/>
    <mergeCell ref="B39:C39"/>
    <mergeCell ref="A2:B2"/>
    <mergeCell ref="A3:B3"/>
    <mergeCell ref="B38:C38"/>
    <mergeCell ref="C6:C9"/>
    <mergeCell ref="A30:B30"/>
    <mergeCell ref="A36:B36"/>
    <mergeCell ref="A19:B19"/>
    <mergeCell ref="A27:B27"/>
    <mergeCell ref="A6:A9"/>
    <mergeCell ref="A35:C35"/>
    <mergeCell ref="A14:B14"/>
  </mergeCells>
  <pageMargins left="0.23622047244094491" right="0.23622047244094491" top="0" bottom="0" header="0" footer="0"/>
  <pageSetup paperSize="9" scale="28" orientation="landscape" r:id="rId1"/>
  <rowBreaks count="1" manualBreakCount="1">
    <brk id="46"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
  <sheetViews>
    <sheetView zoomScale="80" zoomScaleNormal="80" zoomScaleSheetLayoutView="80" workbookViewId="0">
      <pane xSplit="30" ySplit="9" topLeftCell="AE55" activePane="bottomRight" state="frozen"/>
      <selection pane="topRight" activeCell="AE1" sqref="AE1"/>
      <selection pane="bottomLeft" activeCell="A10" sqref="A10"/>
      <selection pane="bottomRight" activeCell="C65" sqref="C65"/>
    </sheetView>
  </sheetViews>
  <sheetFormatPr defaultRowHeight="15"/>
  <cols>
    <col min="1" max="1" width="6" style="161" customWidth="1"/>
    <col min="2" max="2" width="47.85546875" customWidth="1"/>
    <col min="3" max="3" width="24.7109375" customWidth="1"/>
    <col min="4" max="4" width="6.5703125" customWidth="1"/>
    <col min="5" max="5" width="7.85546875" customWidth="1"/>
    <col min="6" max="7" width="6.5703125" customWidth="1"/>
    <col min="8" max="24" width="6.140625" customWidth="1"/>
    <col min="25" max="25" width="8.28515625" customWidth="1"/>
    <col min="26" max="29" width="6.7109375" customWidth="1"/>
    <col min="30" max="30" width="14.85546875" customWidth="1"/>
    <col min="31" max="31" width="9.140625" customWidth="1"/>
  </cols>
  <sheetData>
    <row r="1" spans="1:31" s="7" customFormat="1" ht="57" customHeight="1">
      <c r="A1" s="454" t="s">
        <v>263</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row>
    <row r="2" spans="1:31" s="7" customFormat="1" ht="42.75" customHeight="1">
      <c r="A2" s="474" t="s">
        <v>398</v>
      </c>
      <c r="B2" s="475"/>
      <c r="C2" s="285" t="s">
        <v>59</v>
      </c>
      <c r="D2" s="281"/>
      <c r="E2" s="286"/>
      <c r="F2" s="286"/>
      <c r="G2" s="286"/>
      <c r="H2" s="476" t="s">
        <v>60</v>
      </c>
      <c r="I2" s="476"/>
      <c r="J2" s="476"/>
      <c r="K2" s="476"/>
      <c r="L2" s="476"/>
      <c r="M2" s="476"/>
      <c r="N2" s="476"/>
      <c r="O2" s="476"/>
      <c r="P2" s="476"/>
      <c r="Q2" s="287"/>
      <c r="R2" s="287"/>
      <c r="S2" s="287"/>
      <c r="T2" s="287"/>
      <c r="U2" s="287"/>
      <c r="V2" s="287"/>
      <c r="W2" s="287"/>
      <c r="X2" s="287"/>
      <c r="Y2" s="287"/>
      <c r="Z2" s="287"/>
      <c r="AA2" s="287"/>
      <c r="AB2" s="287"/>
      <c r="AC2" s="287"/>
      <c r="AD2" s="287"/>
      <c r="AE2" s="287"/>
    </row>
    <row r="3" spans="1:31" s="7" customFormat="1" ht="34.5" customHeight="1">
      <c r="A3" s="477" t="s">
        <v>58</v>
      </c>
      <c r="B3" s="478"/>
      <c r="C3" s="288"/>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1:31" s="7" customFormat="1" ht="16.5" customHeight="1" thickBot="1">
      <c r="A4" s="289"/>
      <c r="B4" s="281" t="s">
        <v>255</v>
      </c>
      <c r="C4" s="53"/>
      <c r="D4" s="46"/>
      <c r="E4" s="143"/>
      <c r="F4" s="46"/>
      <c r="G4" s="47"/>
      <c r="H4" s="46"/>
      <c r="I4" s="47"/>
      <c r="J4" s="290"/>
      <c r="K4" s="290"/>
      <c r="L4" s="290"/>
      <c r="M4" s="290"/>
      <c r="N4" s="290"/>
      <c r="O4" s="290"/>
      <c r="P4" s="290"/>
      <c r="Q4" s="290"/>
      <c r="R4" s="290"/>
      <c r="S4" s="290"/>
      <c r="T4" s="290"/>
      <c r="U4" s="290"/>
      <c r="V4" s="290"/>
      <c r="W4" s="290"/>
      <c r="X4" s="290"/>
      <c r="Y4" s="290"/>
      <c r="Z4" s="290"/>
      <c r="AA4" s="290"/>
      <c r="AB4" s="290"/>
      <c r="AC4" s="290"/>
      <c r="AD4" s="290"/>
      <c r="AE4" s="290"/>
    </row>
    <row r="5" spans="1:31" ht="20.25" customHeight="1">
      <c r="A5" s="486"/>
      <c r="B5" s="487"/>
      <c r="C5" s="487"/>
      <c r="D5" s="487"/>
      <c r="E5" s="487"/>
      <c r="F5" s="488"/>
      <c r="G5" s="489" t="s">
        <v>32</v>
      </c>
      <c r="H5" s="490"/>
      <c r="I5" s="490"/>
      <c r="J5" s="490"/>
      <c r="K5" s="490"/>
      <c r="L5" s="490"/>
      <c r="M5" s="490"/>
      <c r="N5" s="490"/>
      <c r="O5" s="490"/>
      <c r="P5" s="490"/>
      <c r="Q5" s="490"/>
      <c r="R5" s="490"/>
      <c r="S5" s="490"/>
      <c r="T5" s="490"/>
      <c r="U5" s="490"/>
      <c r="V5" s="490"/>
      <c r="W5" s="490"/>
      <c r="X5" s="490"/>
      <c r="Y5" s="490"/>
      <c r="Z5" s="490"/>
      <c r="AA5" s="490"/>
      <c r="AB5" s="490"/>
      <c r="AC5" s="490"/>
      <c r="AD5" s="490"/>
      <c r="AE5" s="491"/>
    </row>
    <row r="6" spans="1:31" ht="15" customHeight="1">
      <c r="A6" s="429" t="s">
        <v>26</v>
      </c>
      <c r="B6" s="424" t="s">
        <v>27</v>
      </c>
      <c r="C6" s="424" t="s">
        <v>28</v>
      </c>
      <c r="D6" s="449" t="s">
        <v>159</v>
      </c>
      <c r="E6" s="449"/>
      <c r="F6" s="449"/>
      <c r="G6" s="266"/>
      <c r="H6" s="266"/>
      <c r="I6" s="266"/>
      <c r="J6" s="266"/>
      <c r="K6" s="266"/>
      <c r="L6" s="266"/>
      <c r="M6" s="266"/>
      <c r="N6" s="266"/>
      <c r="O6" s="266" t="s">
        <v>57</v>
      </c>
      <c r="P6" s="266"/>
      <c r="Q6" s="266"/>
      <c r="R6" s="266"/>
      <c r="S6" s="266"/>
      <c r="T6" s="266"/>
      <c r="U6" s="266"/>
      <c r="V6" s="266"/>
      <c r="W6" s="266"/>
      <c r="X6" s="266"/>
      <c r="Y6" s="438" t="s">
        <v>35</v>
      </c>
      <c r="Z6" s="438" t="s">
        <v>2</v>
      </c>
      <c r="AA6" s="438" t="s">
        <v>173</v>
      </c>
      <c r="AB6" s="438" t="s">
        <v>174</v>
      </c>
      <c r="AC6" s="438" t="s">
        <v>2</v>
      </c>
      <c r="AD6" s="438" t="s">
        <v>37</v>
      </c>
      <c r="AE6" s="438" t="s">
        <v>36</v>
      </c>
    </row>
    <row r="7" spans="1:31" ht="15" customHeight="1">
      <c r="A7" s="429"/>
      <c r="B7" s="424"/>
      <c r="C7" s="424"/>
      <c r="D7" s="449"/>
      <c r="E7" s="449"/>
      <c r="F7" s="449"/>
      <c r="G7" s="445" t="s">
        <v>62</v>
      </c>
      <c r="H7" s="446"/>
      <c r="I7" s="446"/>
      <c r="J7" s="446"/>
      <c r="K7" s="446"/>
      <c r="L7" s="446"/>
      <c r="M7" s="446"/>
      <c r="N7" s="446"/>
      <c r="O7" s="447"/>
      <c r="P7" s="440" t="s">
        <v>61</v>
      </c>
      <c r="Q7" s="462"/>
      <c r="R7" s="462"/>
      <c r="S7" s="462"/>
      <c r="T7" s="462"/>
      <c r="U7" s="462"/>
      <c r="V7" s="462"/>
      <c r="W7" s="462"/>
      <c r="X7" s="441"/>
      <c r="Y7" s="439"/>
      <c r="Z7" s="439"/>
      <c r="AA7" s="439"/>
      <c r="AB7" s="439"/>
      <c r="AC7" s="439"/>
      <c r="AD7" s="439"/>
      <c r="AE7" s="439"/>
    </row>
    <row r="8" spans="1:31" ht="27" customHeight="1">
      <c r="A8" s="430"/>
      <c r="B8" s="425"/>
      <c r="C8" s="425"/>
      <c r="D8" s="425" t="s">
        <v>0</v>
      </c>
      <c r="E8" s="425" t="s">
        <v>29</v>
      </c>
      <c r="F8" s="425" t="s">
        <v>30</v>
      </c>
      <c r="G8" s="445" t="s">
        <v>256</v>
      </c>
      <c r="H8" s="447"/>
      <c r="I8" s="445" t="s">
        <v>257</v>
      </c>
      <c r="J8" s="447"/>
      <c r="K8" s="445" t="s">
        <v>258</v>
      </c>
      <c r="L8" s="447"/>
      <c r="M8" s="445" t="s">
        <v>259</v>
      </c>
      <c r="N8" s="447"/>
      <c r="O8" s="463" t="s">
        <v>1</v>
      </c>
      <c r="P8" s="440" t="s">
        <v>256</v>
      </c>
      <c r="Q8" s="441"/>
      <c r="R8" s="440" t="s">
        <v>257</v>
      </c>
      <c r="S8" s="441"/>
      <c r="T8" s="440" t="s">
        <v>258</v>
      </c>
      <c r="U8" s="441"/>
      <c r="V8" s="440" t="s">
        <v>259</v>
      </c>
      <c r="W8" s="441"/>
      <c r="X8" s="442" t="s">
        <v>1</v>
      </c>
      <c r="Y8" s="439"/>
      <c r="Z8" s="439"/>
      <c r="AA8" s="439"/>
      <c r="AB8" s="439"/>
      <c r="AC8" s="439"/>
      <c r="AD8" s="439"/>
      <c r="AE8" s="439"/>
    </row>
    <row r="9" spans="1:31" ht="66.75" customHeight="1">
      <c r="A9" s="429"/>
      <c r="B9" s="424"/>
      <c r="C9" s="424"/>
      <c r="D9" s="492"/>
      <c r="E9" s="492"/>
      <c r="F9" s="492"/>
      <c r="G9" s="237" t="s">
        <v>33</v>
      </c>
      <c r="H9" s="237" t="s">
        <v>34</v>
      </c>
      <c r="I9" s="237" t="s">
        <v>33</v>
      </c>
      <c r="J9" s="237" t="s">
        <v>34</v>
      </c>
      <c r="K9" s="237" t="s">
        <v>33</v>
      </c>
      <c r="L9" s="237" t="s">
        <v>34</v>
      </c>
      <c r="M9" s="237" t="s">
        <v>33</v>
      </c>
      <c r="N9" s="237" t="s">
        <v>34</v>
      </c>
      <c r="O9" s="464"/>
      <c r="P9" s="238" t="s">
        <v>33</v>
      </c>
      <c r="Q9" s="238" t="s">
        <v>34</v>
      </c>
      <c r="R9" s="238" t="s">
        <v>33</v>
      </c>
      <c r="S9" s="238" t="s">
        <v>34</v>
      </c>
      <c r="T9" s="238" t="s">
        <v>33</v>
      </c>
      <c r="U9" s="238" t="s">
        <v>34</v>
      </c>
      <c r="V9" s="238" t="s">
        <v>33</v>
      </c>
      <c r="W9" s="238" t="s">
        <v>34</v>
      </c>
      <c r="X9" s="443"/>
      <c r="Y9" s="439"/>
      <c r="Z9" s="439"/>
      <c r="AA9" s="439"/>
      <c r="AB9" s="439"/>
      <c r="AC9" s="439"/>
      <c r="AD9" s="439"/>
      <c r="AE9" s="439"/>
    </row>
    <row r="10" spans="1:31" ht="15.75">
      <c r="A10" s="291" t="s">
        <v>267</v>
      </c>
      <c r="B10" s="263"/>
      <c r="C10" s="264"/>
      <c r="D10" s="263"/>
      <c r="E10" s="263"/>
      <c r="F10" s="263"/>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7"/>
    </row>
    <row r="11" spans="1:31" ht="21" customHeight="1">
      <c r="A11" s="257">
        <v>2.1</v>
      </c>
      <c r="B11" s="8" t="s">
        <v>63</v>
      </c>
      <c r="C11" s="245" t="str">
        <f>Razem!C10</f>
        <v>0912-7LEK-B-Bp</v>
      </c>
      <c r="D11" s="246">
        <v>3</v>
      </c>
      <c r="E11" s="244" t="s">
        <v>181</v>
      </c>
      <c r="F11" s="247"/>
      <c r="G11" s="57">
        <v>25</v>
      </c>
      <c r="H11" s="57">
        <v>25</v>
      </c>
      <c r="I11" s="57">
        <v>15</v>
      </c>
      <c r="J11" s="57">
        <v>20</v>
      </c>
      <c r="K11" s="57"/>
      <c r="L11" s="57"/>
      <c r="M11" s="57">
        <v>15</v>
      </c>
      <c r="N11" s="57"/>
      <c r="O11" s="57">
        <v>4</v>
      </c>
      <c r="P11" s="59"/>
      <c r="Q11" s="59"/>
      <c r="R11" s="59"/>
      <c r="S11" s="59"/>
      <c r="T11" s="59"/>
      <c r="U11" s="59"/>
      <c r="V11" s="59"/>
      <c r="W11" s="59"/>
      <c r="X11" s="59"/>
      <c r="Y11" s="39">
        <f>SUM(G11,I11,K11,M11,P11,R11,T11,V11)</f>
        <v>55</v>
      </c>
      <c r="Z11" s="39">
        <f>SUM(G11,P11)</f>
        <v>25</v>
      </c>
      <c r="AA11" s="39">
        <f>SUM(I11,R11)</f>
        <v>15</v>
      </c>
      <c r="AB11" s="39">
        <f>SUM(K11,T11)</f>
        <v>0</v>
      </c>
      <c r="AC11" s="39">
        <f>SUM(M11,V11)</f>
        <v>15</v>
      </c>
      <c r="AD11" s="39">
        <f>SUM(G11:N11,P11:W11)</f>
        <v>100</v>
      </c>
      <c r="AE11" s="39">
        <f>SUM(O11,X11)</f>
        <v>4</v>
      </c>
    </row>
    <row r="12" spans="1:31" ht="21" customHeight="1">
      <c r="A12" s="257">
        <v>2.4</v>
      </c>
      <c r="B12" s="292" t="s">
        <v>64</v>
      </c>
      <c r="C12" s="245" t="str">
        <f>Razem!C13</f>
        <v>0912-7LEK-B-Bch</v>
      </c>
      <c r="D12" s="246">
        <v>3</v>
      </c>
      <c r="E12" s="244">
        <v>3</v>
      </c>
      <c r="F12" s="247"/>
      <c r="G12" s="57">
        <v>35</v>
      </c>
      <c r="H12" s="57">
        <v>70</v>
      </c>
      <c r="I12" s="57"/>
      <c r="J12" s="57"/>
      <c r="K12" s="57"/>
      <c r="L12" s="57"/>
      <c r="M12" s="57">
        <v>20</v>
      </c>
      <c r="N12" s="57"/>
      <c r="O12" s="57">
        <v>5</v>
      </c>
      <c r="P12" s="59"/>
      <c r="Q12" s="59"/>
      <c r="R12" s="59"/>
      <c r="S12" s="59"/>
      <c r="T12" s="59"/>
      <c r="U12" s="59"/>
      <c r="V12" s="59"/>
      <c r="W12" s="59"/>
      <c r="X12" s="59"/>
      <c r="Y12" s="39">
        <f>SUM(G12,I12,K12,M12,P12,R12,T12,V12)</f>
        <v>55</v>
      </c>
      <c r="Z12" s="39">
        <f>SUM(G12,P12)</f>
        <v>35</v>
      </c>
      <c r="AA12" s="39">
        <f>SUM(I12,R12)</f>
        <v>0</v>
      </c>
      <c r="AB12" s="39">
        <f>SUM(K12,T12)</f>
        <v>0</v>
      </c>
      <c r="AC12" s="39">
        <f>SUM(M12,V12)</f>
        <v>20</v>
      </c>
      <c r="AD12" s="39">
        <f>SUM(G12:N12,P12:W12)</f>
        <v>125</v>
      </c>
      <c r="AE12" s="39">
        <f>SUM(O12,X12)</f>
        <v>5</v>
      </c>
    </row>
    <row r="13" spans="1:31" ht="30.75" customHeight="1">
      <c r="A13" s="257">
        <v>2.5</v>
      </c>
      <c r="B13" s="8" t="s">
        <v>65</v>
      </c>
      <c r="C13" s="245" t="str">
        <f>Razem!C14</f>
        <v>0912-7LEK-B-PC</v>
      </c>
      <c r="D13" s="246">
        <v>4</v>
      </c>
      <c r="E13" s="244" t="s">
        <v>179</v>
      </c>
      <c r="F13" s="247"/>
      <c r="G13" s="57">
        <v>30</v>
      </c>
      <c r="H13" s="57">
        <v>70</v>
      </c>
      <c r="I13" s="57">
        <v>25</v>
      </c>
      <c r="J13" s="57">
        <v>45</v>
      </c>
      <c r="K13" s="57"/>
      <c r="L13" s="57"/>
      <c r="M13" s="57">
        <v>30</v>
      </c>
      <c r="N13" s="57"/>
      <c r="O13" s="57">
        <v>8</v>
      </c>
      <c r="P13" s="59">
        <v>30</v>
      </c>
      <c r="Q13" s="59">
        <v>70</v>
      </c>
      <c r="R13" s="59">
        <v>25</v>
      </c>
      <c r="S13" s="59">
        <v>45</v>
      </c>
      <c r="T13" s="59"/>
      <c r="U13" s="59"/>
      <c r="V13" s="59">
        <v>30</v>
      </c>
      <c r="W13" s="59"/>
      <c r="X13" s="59">
        <v>8</v>
      </c>
      <c r="Y13" s="39">
        <f>SUM(G13,I13,K13,M13,P13,R13,T13,V13)</f>
        <v>170</v>
      </c>
      <c r="Z13" s="39">
        <f>SUM(G13,P13)</f>
        <v>60</v>
      </c>
      <c r="AA13" s="39">
        <f>SUM(I13,R13)</f>
        <v>50</v>
      </c>
      <c r="AB13" s="39">
        <f>SUM(K13,T13)</f>
        <v>0</v>
      </c>
      <c r="AC13" s="39">
        <f>SUM(M13,V13)</f>
        <v>60</v>
      </c>
      <c r="AD13" s="39">
        <f>SUM(G13:N13,P13:W13)</f>
        <v>400</v>
      </c>
      <c r="AE13" s="39">
        <f>SUM(O13,X13)</f>
        <v>16</v>
      </c>
    </row>
    <row r="14" spans="1:31" ht="15.75">
      <c r="A14" s="427" t="s">
        <v>24</v>
      </c>
      <c r="B14" s="485"/>
      <c r="C14" s="428"/>
      <c r="D14" s="250"/>
      <c r="E14" s="251"/>
      <c r="F14" s="293"/>
      <c r="G14" s="258">
        <f t="shared" ref="G14:W14" si="0">SUM(G11:G13)</f>
        <v>90</v>
      </c>
      <c r="H14" s="258">
        <f t="shared" si="0"/>
        <v>165</v>
      </c>
      <c r="I14" s="258">
        <f t="shared" si="0"/>
        <v>40</v>
      </c>
      <c r="J14" s="258">
        <f t="shared" si="0"/>
        <v>65</v>
      </c>
      <c r="K14" s="258">
        <f t="shared" si="0"/>
        <v>0</v>
      </c>
      <c r="L14" s="258">
        <f t="shared" si="0"/>
        <v>0</v>
      </c>
      <c r="M14" s="258">
        <f t="shared" si="0"/>
        <v>65</v>
      </c>
      <c r="N14" s="258">
        <f t="shared" si="0"/>
        <v>0</v>
      </c>
      <c r="O14" s="258">
        <f t="shared" si="0"/>
        <v>17</v>
      </c>
      <c r="P14" s="258">
        <f t="shared" si="0"/>
        <v>30</v>
      </c>
      <c r="Q14" s="258">
        <f t="shared" si="0"/>
        <v>70</v>
      </c>
      <c r="R14" s="258">
        <f t="shared" si="0"/>
        <v>25</v>
      </c>
      <c r="S14" s="258">
        <f t="shared" si="0"/>
        <v>45</v>
      </c>
      <c r="T14" s="258">
        <f t="shared" si="0"/>
        <v>0</v>
      </c>
      <c r="U14" s="258">
        <f t="shared" si="0"/>
        <v>0</v>
      </c>
      <c r="V14" s="258">
        <f t="shared" si="0"/>
        <v>30</v>
      </c>
      <c r="W14" s="258">
        <f t="shared" si="0"/>
        <v>0</v>
      </c>
      <c r="X14" s="258">
        <f t="shared" ref="X14:AE14" si="1">SUM(X11:X13)</f>
        <v>8</v>
      </c>
      <c r="Y14" s="258">
        <f t="shared" si="1"/>
        <v>280</v>
      </c>
      <c r="Z14" s="258">
        <f t="shared" si="1"/>
        <v>120</v>
      </c>
      <c r="AA14" s="258">
        <f t="shared" si="1"/>
        <v>65</v>
      </c>
      <c r="AB14" s="258">
        <f t="shared" si="1"/>
        <v>0</v>
      </c>
      <c r="AC14" s="258">
        <f t="shared" si="1"/>
        <v>95</v>
      </c>
      <c r="AD14" s="258">
        <f t="shared" si="1"/>
        <v>625</v>
      </c>
      <c r="AE14" s="258">
        <f t="shared" si="1"/>
        <v>25</v>
      </c>
    </row>
    <row r="15" spans="1:31" ht="15.75">
      <c r="A15" s="291" t="s">
        <v>271</v>
      </c>
      <c r="B15" s="252"/>
      <c r="C15" s="253"/>
      <c r="D15" s="252"/>
      <c r="E15" s="254"/>
      <c r="F15" s="294"/>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6"/>
    </row>
    <row r="16" spans="1:31" ht="24.75" customHeight="1">
      <c r="A16" s="244">
        <v>3.1</v>
      </c>
      <c r="B16" s="8" t="s">
        <v>66</v>
      </c>
      <c r="C16" s="245" t="str">
        <f>Razem!C20</f>
        <v>0912-7LEK-C-Gen</v>
      </c>
      <c r="D16" s="246">
        <v>3</v>
      </c>
      <c r="E16" s="244">
        <v>3</v>
      </c>
      <c r="F16" s="247"/>
      <c r="G16" s="57">
        <v>15</v>
      </c>
      <c r="H16" s="57">
        <v>10</v>
      </c>
      <c r="I16" s="57">
        <v>20</v>
      </c>
      <c r="J16" s="57">
        <v>5</v>
      </c>
      <c r="K16" s="57"/>
      <c r="L16" s="57"/>
      <c r="M16" s="57"/>
      <c r="N16" s="57"/>
      <c r="O16" s="57">
        <v>2</v>
      </c>
      <c r="P16" s="59"/>
      <c r="Q16" s="59"/>
      <c r="R16" s="59"/>
      <c r="S16" s="59"/>
      <c r="T16" s="59"/>
      <c r="U16" s="59"/>
      <c r="V16" s="59"/>
      <c r="W16" s="59"/>
      <c r="X16" s="59"/>
      <c r="Y16" s="39">
        <f>SUM(G16,I16,K16,M16,P16,R16,T16,V16)</f>
        <v>35</v>
      </c>
      <c r="Z16" s="39">
        <f>SUM(G16,P16)</f>
        <v>15</v>
      </c>
      <c r="AA16" s="39">
        <f>SUM(I16,R16)</f>
        <v>20</v>
      </c>
      <c r="AB16" s="39">
        <f>SUM(K16,T16)</f>
        <v>0</v>
      </c>
      <c r="AC16" s="39">
        <f>SUM(M16,V16)</f>
        <v>0</v>
      </c>
      <c r="AD16" s="39">
        <f>SUM(G16:N16,P16:W16)</f>
        <v>50</v>
      </c>
      <c r="AE16" s="39">
        <f>SUM(O16,X16)</f>
        <v>2</v>
      </c>
    </row>
    <row r="17" spans="1:31" s="315" customFormat="1" ht="24.75" customHeight="1">
      <c r="A17" s="257">
        <v>3.2</v>
      </c>
      <c r="B17" s="8" t="s">
        <v>402</v>
      </c>
      <c r="C17" s="245" t="str">
        <f>Razem!C21</f>
        <v>0912-7LEK-C-Mi</v>
      </c>
      <c r="D17" s="411">
        <v>4</v>
      </c>
      <c r="E17" s="244" t="s">
        <v>179</v>
      </c>
      <c r="F17" s="247"/>
      <c r="G17" s="57">
        <v>10</v>
      </c>
      <c r="H17" s="57">
        <v>15</v>
      </c>
      <c r="I17" s="57">
        <v>15</v>
      </c>
      <c r="J17" s="57">
        <v>25</v>
      </c>
      <c r="K17" s="57"/>
      <c r="L17" s="57"/>
      <c r="M17" s="57">
        <v>10</v>
      </c>
      <c r="N17" s="57"/>
      <c r="O17" s="57">
        <v>3</v>
      </c>
      <c r="P17" s="59">
        <v>25</v>
      </c>
      <c r="Q17" s="59">
        <v>25</v>
      </c>
      <c r="R17" s="59">
        <v>25</v>
      </c>
      <c r="S17" s="59">
        <v>25</v>
      </c>
      <c r="T17" s="59"/>
      <c r="U17" s="59"/>
      <c r="V17" s="59">
        <v>25</v>
      </c>
      <c r="W17" s="59"/>
      <c r="X17" s="59">
        <v>5</v>
      </c>
      <c r="Y17" s="39">
        <f>SUM(G17,I17,K17,M17,P17,R17,T17,V17)</f>
        <v>110</v>
      </c>
      <c r="Z17" s="39">
        <f>SUM(G17,P17)</f>
        <v>35</v>
      </c>
      <c r="AA17" s="39">
        <f>SUM(I17,R17)</f>
        <v>40</v>
      </c>
      <c r="AB17" s="39">
        <f>SUM(K17,T17)</f>
        <v>0</v>
      </c>
      <c r="AC17" s="39">
        <f>SUM(M17,V17)</f>
        <v>35</v>
      </c>
      <c r="AD17" s="39">
        <f>SUM(G17:N17,P17:W17)</f>
        <v>200</v>
      </c>
      <c r="AE17" s="39">
        <f>SUM(O17,X17)</f>
        <v>8</v>
      </c>
    </row>
    <row r="18" spans="1:31" ht="24.75" customHeight="1">
      <c r="A18" s="257" t="s">
        <v>399</v>
      </c>
      <c r="B18" s="8" t="s">
        <v>67</v>
      </c>
      <c r="C18" s="245" t="str">
        <f>Razem!C22</f>
        <v>0912-7LEK-C-Im</v>
      </c>
      <c r="D18" s="246">
        <v>4</v>
      </c>
      <c r="E18" s="244" t="s">
        <v>13</v>
      </c>
      <c r="F18" s="247"/>
      <c r="G18" s="57"/>
      <c r="H18" s="57"/>
      <c r="I18" s="57"/>
      <c r="J18" s="57"/>
      <c r="K18" s="57"/>
      <c r="L18" s="57"/>
      <c r="M18" s="57"/>
      <c r="N18" s="57"/>
      <c r="O18" s="57"/>
      <c r="P18" s="59">
        <v>15</v>
      </c>
      <c r="Q18" s="59">
        <v>10</v>
      </c>
      <c r="R18" s="59">
        <v>10</v>
      </c>
      <c r="S18" s="59">
        <v>25</v>
      </c>
      <c r="T18" s="59"/>
      <c r="U18" s="59"/>
      <c r="V18" s="59">
        <v>15</v>
      </c>
      <c r="W18" s="59"/>
      <c r="X18" s="59">
        <v>3</v>
      </c>
      <c r="Y18" s="39">
        <f>SUM(G18,I18,K18,M18,P18,R18,T18,V18)</f>
        <v>40</v>
      </c>
      <c r="Z18" s="39">
        <f>SUM(G18,P18)</f>
        <v>15</v>
      </c>
      <c r="AA18" s="39">
        <f>SUM(I18,R18)</f>
        <v>10</v>
      </c>
      <c r="AB18" s="39">
        <f>SUM(K18,T18)</f>
        <v>0</v>
      </c>
      <c r="AC18" s="39">
        <f>SUM(M18,V18)</f>
        <v>15</v>
      </c>
      <c r="AD18" s="39">
        <f>SUM(G18:N18,P18:W18)</f>
        <v>75</v>
      </c>
      <c r="AE18" s="39">
        <f>SUM(O18,X18)</f>
        <v>3</v>
      </c>
    </row>
    <row r="19" spans="1:31" s="149" customFormat="1" ht="24.75" customHeight="1">
      <c r="A19" s="295" t="s">
        <v>400</v>
      </c>
      <c r="B19" s="34" t="s">
        <v>73</v>
      </c>
      <c r="C19" s="296" t="str">
        <f>Razem!C25</f>
        <v>0912-7LEK-C-HAI</v>
      </c>
      <c r="D19" s="246"/>
      <c r="E19" s="244">
        <v>4</v>
      </c>
      <c r="F19" s="247"/>
      <c r="G19" s="57"/>
      <c r="H19" s="57"/>
      <c r="I19" s="57"/>
      <c r="J19" s="57"/>
      <c r="K19" s="57"/>
      <c r="L19" s="57"/>
      <c r="M19" s="57"/>
      <c r="N19" s="57"/>
      <c r="O19" s="57"/>
      <c r="P19" s="59">
        <v>15</v>
      </c>
      <c r="Q19" s="59">
        <v>10</v>
      </c>
      <c r="R19" s="59"/>
      <c r="S19" s="59"/>
      <c r="T19" s="59"/>
      <c r="U19" s="59"/>
      <c r="V19" s="59"/>
      <c r="W19" s="59"/>
      <c r="X19" s="59">
        <v>1</v>
      </c>
      <c r="Y19" s="39">
        <f>SUM(G19,I19,K19,M19,P19,R19,T19,V19)</f>
        <v>15</v>
      </c>
      <c r="Z19" s="39">
        <f>SUM(G19,P19)</f>
        <v>15</v>
      </c>
      <c r="AA19" s="39">
        <f>SUM(I19,R19)</f>
        <v>0</v>
      </c>
      <c r="AB19" s="39">
        <f>SUM(K19,T19)</f>
        <v>0</v>
      </c>
      <c r="AC19" s="39">
        <f>SUM(M19,V19)</f>
        <v>0</v>
      </c>
      <c r="AD19" s="39">
        <f>SUM(G19:N19,P19:W19)</f>
        <v>25</v>
      </c>
      <c r="AE19" s="39">
        <f>SUM(O19,X19)</f>
        <v>1</v>
      </c>
    </row>
    <row r="20" spans="1:31" ht="15.75">
      <c r="A20" s="427" t="s">
        <v>24</v>
      </c>
      <c r="B20" s="485"/>
      <c r="C20" s="428"/>
      <c r="D20" s="293"/>
      <c r="E20" s="251"/>
      <c r="F20" s="293"/>
      <c r="G20" s="258">
        <f t="shared" ref="G20:W20" si="2">SUM(G16:G18)</f>
        <v>25</v>
      </c>
      <c r="H20" s="258">
        <f t="shared" si="2"/>
        <v>25</v>
      </c>
      <c r="I20" s="258">
        <f t="shared" si="2"/>
        <v>35</v>
      </c>
      <c r="J20" s="258">
        <f t="shared" si="2"/>
        <v>30</v>
      </c>
      <c r="K20" s="258">
        <f t="shared" si="2"/>
        <v>0</v>
      </c>
      <c r="L20" s="258">
        <f t="shared" si="2"/>
        <v>0</v>
      </c>
      <c r="M20" s="258">
        <f t="shared" si="2"/>
        <v>10</v>
      </c>
      <c r="N20" s="258">
        <f t="shared" si="2"/>
        <v>0</v>
      </c>
      <c r="O20" s="258">
        <f t="shared" si="2"/>
        <v>5</v>
      </c>
      <c r="P20" s="258">
        <f t="shared" si="2"/>
        <v>40</v>
      </c>
      <c r="Q20" s="258">
        <f t="shared" si="2"/>
        <v>35</v>
      </c>
      <c r="R20" s="258">
        <f t="shared" si="2"/>
        <v>35</v>
      </c>
      <c r="S20" s="258">
        <f t="shared" si="2"/>
        <v>50</v>
      </c>
      <c r="T20" s="258">
        <f t="shared" si="2"/>
        <v>0</v>
      </c>
      <c r="U20" s="258">
        <f t="shared" si="2"/>
        <v>0</v>
      </c>
      <c r="V20" s="258">
        <f t="shared" si="2"/>
        <v>40</v>
      </c>
      <c r="W20" s="258">
        <f t="shared" si="2"/>
        <v>0</v>
      </c>
      <c r="X20" s="258">
        <f>SUM(X16:X19)</f>
        <v>9</v>
      </c>
      <c r="Y20" s="258">
        <f>SUM(Y16:Y19)</f>
        <v>200</v>
      </c>
      <c r="Z20" s="258">
        <f>SUM(Z16:Z19)</f>
        <v>80</v>
      </c>
      <c r="AA20" s="258">
        <f>SUM(AA16:AA18)</f>
        <v>70</v>
      </c>
      <c r="AB20" s="258">
        <f>SUM(AB16:AB18)</f>
        <v>0</v>
      </c>
      <c r="AC20" s="258">
        <f>SUM(AC16:AC18)</f>
        <v>50</v>
      </c>
      <c r="AD20" s="258">
        <f>SUM(AD16:AD18)</f>
        <v>325</v>
      </c>
      <c r="AE20" s="258">
        <f>SUM(AE16:AE19)</f>
        <v>14</v>
      </c>
    </row>
    <row r="21" spans="1:31" s="149" customFormat="1" ht="12.75" customHeight="1">
      <c r="A21" s="252" t="s">
        <v>268</v>
      </c>
      <c r="B21" s="252"/>
      <c r="C21" s="252"/>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1" s="149" customFormat="1" ht="33" customHeight="1">
      <c r="A22" s="297" t="s">
        <v>220</v>
      </c>
      <c r="B22" s="8" t="s">
        <v>221</v>
      </c>
      <c r="C22" s="404" t="str">
        <f>Razem!C34</f>
        <v>0912-7LEK-B-CPF</v>
      </c>
      <c r="D22" s="8"/>
      <c r="E22" s="235">
        <v>4</v>
      </c>
      <c r="F22" s="235"/>
      <c r="G22" s="57"/>
      <c r="H22" s="57"/>
      <c r="I22" s="57"/>
      <c r="J22" s="57"/>
      <c r="K22" s="57"/>
      <c r="L22" s="57"/>
      <c r="M22" s="57"/>
      <c r="N22" s="57"/>
      <c r="O22" s="57"/>
      <c r="P22" s="298">
        <v>20</v>
      </c>
      <c r="Q22" s="298">
        <v>5</v>
      </c>
      <c r="R22" s="298">
        <v>10</v>
      </c>
      <c r="S22" s="298">
        <v>15</v>
      </c>
      <c r="T22" s="298"/>
      <c r="U22" s="298"/>
      <c r="V22" s="298"/>
      <c r="W22" s="298"/>
      <c r="X22" s="298">
        <v>2</v>
      </c>
      <c r="Y22" s="235">
        <f>SUM(G22,I22,K22,M22,P22,R22,T22,V22)</f>
        <v>30</v>
      </c>
      <c r="Z22" s="235">
        <f>SUM(G22,P22)</f>
        <v>20</v>
      </c>
      <c r="AA22" s="235">
        <f>SUM(I22,R22)</f>
        <v>10</v>
      </c>
      <c r="AB22" s="235">
        <f>SUM(K22,T22)</f>
        <v>0</v>
      </c>
      <c r="AC22" s="39">
        <f>SUM(M22,V22)</f>
        <v>0</v>
      </c>
      <c r="AD22" s="39">
        <f>SUM(G22:N22,P22:W22)</f>
        <v>50</v>
      </c>
      <c r="AE22" s="39">
        <f>SUM(O22,X22)</f>
        <v>2</v>
      </c>
    </row>
    <row r="23" spans="1:31" s="149" customFormat="1" ht="33" customHeight="1">
      <c r="A23" s="160" t="s">
        <v>288</v>
      </c>
      <c r="B23" s="17" t="s">
        <v>116</v>
      </c>
      <c r="C23" s="245" t="str">
        <f>Razem!C36</f>
        <v>0912-7LEK-A-PfM</v>
      </c>
      <c r="D23" s="299"/>
      <c r="E23" s="300" t="s">
        <v>179</v>
      </c>
      <c r="F23" s="301"/>
      <c r="G23" s="302"/>
      <c r="H23" s="302"/>
      <c r="I23" s="302">
        <v>25</v>
      </c>
      <c r="J23" s="57">
        <v>5</v>
      </c>
      <c r="K23" s="302"/>
      <c r="L23" s="302"/>
      <c r="M23" s="302"/>
      <c r="N23" s="302"/>
      <c r="O23" s="302">
        <v>1</v>
      </c>
      <c r="P23" s="298"/>
      <c r="Q23" s="298"/>
      <c r="R23" s="298">
        <v>25</v>
      </c>
      <c r="S23" s="59">
        <v>35</v>
      </c>
      <c r="T23" s="298"/>
      <c r="U23" s="298"/>
      <c r="V23" s="298"/>
      <c r="W23" s="298"/>
      <c r="X23" s="298">
        <v>2</v>
      </c>
      <c r="Y23" s="303">
        <f>SUM(G23,I23,K23,M23,P23,R23,T23,V23)</f>
        <v>50</v>
      </c>
      <c r="Z23" s="303">
        <f>SUM(G23,P23)</f>
        <v>0</v>
      </c>
      <c r="AA23" s="303">
        <f>SUM(I23,R23)</f>
        <v>50</v>
      </c>
      <c r="AB23" s="303">
        <f>SUM(K23,T23)</f>
        <v>0</v>
      </c>
      <c r="AC23" s="303">
        <f>SUM(M23,V23)</f>
        <v>0</v>
      </c>
      <c r="AD23" s="303">
        <f>SUM(G23:N23,P23:W23)</f>
        <v>90</v>
      </c>
      <c r="AE23" s="303">
        <f>SUM(O23,X23)</f>
        <v>3</v>
      </c>
    </row>
    <row r="24" spans="1:31" s="149" customFormat="1" ht="18" customHeight="1">
      <c r="A24" s="427"/>
      <c r="B24" s="485"/>
      <c r="C24" s="428"/>
      <c r="D24" s="304"/>
      <c r="E24" s="304"/>
      <c r="F24" s="304"/>
      <c r="G24" s="304"/>
      <c r="H24" s="304"/>
      <c r="I24" s="304">
        <f>SUM(I23)</f>
        <v>25</v>
      </c>
      <c r="J24" s="304">
        <f>SUM(J23)</f>
        <v>5</v>
      </c>
      <c r="K24" s="304"/>
      <c r="L24" s="304"/>
      <c r="M24" s="304"/>
      <c r="N24" s="304"/>
      <c r="O24" s="304">
        <f>SUM(O23)</f>
        <v>1</v>
      </c>
      <c r="P24" s="304">
        <f>SUM(P22)</f>
        <v>20</v>
      </c>
      <c r="Q24" s="304">
        <f>SUM(Q22)</f>
        <v>5</v>
      </c>
      <c r="R24" s="304">
        <f>SUM(R22:R23)</f>
        <v>35</v>
      </c>
      <c r="S24" s="304">
        <f>SUM(S22:S23)</f>
        <v>50</v>
      </c>
      <c r="T24" s="304">
        <v>0</v>
      </c>
      <c r="U24" s="304">
        <v>0</v>
      </c>
      <c r="V24" s="304">
        <v>0</v>
      </c>
      <c r="W24" s="304">
        <v>0</v>
      </c>
      <c r="X24" s="304">
        <f t="shared" ref="X24:AE24" si="3">SUM(X22:X23)</f>
        <v>4</v>
      </c>
      <c r="Y24" s="304">
        <f t="shared" si="3"/>
        <v>80</v>
      </c>
      <c r="Z24" s="304">
        <f t="shared" si="3"/>
        <v>20</v>
      </c>
      <c r="AA24" s="304">
        <f t="shared" si="3"/>
        <v>60</v>
      </c>
      <c r="AB24" s="304">
        <f t="shared" si="3"/>
        <v>0</v>
      </c>
      <c r="AC24" s="304">
        <f t="shared" si="3"/>
        <v>0</v>
      </c>
      <c r="AD24" s="304">
        <f t="shared" si="3"/>
        <v>140</v>
      </c>
      <c r="AE24" s="304">
        <f t="shared" si="3"/>
        <v>5</v>
      </c>
    </row>
    <row r="25" spans="1:31" ht="15.75">
      <c r="A25" s="291" t="s">
        <v>272</v>
      </c>
      <c r="B25" s="252"/>
      <c r="C25" s="253"/>
      <c r="D25" s="294"/>
      <c r="E25" s="254"/>
      <c r="F25" s="294"/>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6"/>
    </row>
    <row r="26" spans="1:31" ht="22.5" customHeight="1">
      <c r="A26" s="160">
        <v>7.1</v>
      </c>
      <c r="B26" s="8" t="s">
        <v>68</v>
      </c>
      <c r="C26" s="305" t="str">
        <f>Razem!C70</f>
        <v>0912-7LEK-C-Hy</v>
      </c>
      <c r="D26" s="247"/>
      <c r="E26" s="244" t="s">
        <v>181</v>
      </c>
      <c r="F26" s="247"/>
      <c r="G26" s="57">
        <v>15</v>
      </c>
      <c r="H26" s="57">
        <v>10</v>
      </c>
      <c r="I26" s="57"/>
      <c r="J26" s="57"/>
      <c r="K26" s="57"/>
      <c r="L26" s="57"/>
      <c r="M26" s="57"/>
      <c r="N26" s="57"/>
      <c r="O26" s="57">
        <v>1</v>
      </c>
      <c r="P26" s="59"/>
      <c r="Q26" s="59"/>
      <c r="R26" s="59"/>
      <c r="S26" s="59"/>
      <c r="T26" s="59"/>
      <c r="U26" s="59"/>
      <c r="V26" s="59"/>
      <c r="W26" s="59"/>
      <c r="X26" s="59"/>
      <c r="Y26" s="39">
        <f>SUM(G26,I26,K26,M26,P26,R26,T26,V26)</f>
        <v>15</v>
      </c>
      <c r="Z26" s="39">
        <f>SUM(G26,P26)</f>
        <v>15</v>
      </c>
      <c r="AA26" s="39">
        <f>SUM(I26,R26)</f>
        <v>0</v>
      </c>
      <c r="AB26" s="39">
        <f>SUM(K26,T26)</f>
        <v>0</v>
      </c>
      <c r="AC26" s="39">
        <f>SUM(M26,V26)</f>
        <v>0</v>
      </c>
      <c r="AD26" s="39">
        <f>SUM(G26:N26,P26:W26)</f>
        <v>25</v>
      </c>
      <c r="AE26" s="39">
        <f>SUM(O26,X26)</f>
        <v>1</v>
      </c>
    </row>
    <row r="27" spans="1:31" ht="22.5" customHeight="1">
      <c r="A27" s="160">
        <v>7.2</v>
      </c>
      <c r="B27" s="8" t="s">
        <v>69</v>
      </c>
      <c r="C27" s="305" t="str">
        <f>Razem!C71</f>
        <v>0912-7LEK-C-Ep</v>
      </c>
      <c r="D27" s="247"/>
      <c r="E27" s="244" t="s">
        <v>181</v>
      </c>
      <c r="F27" s="247"/>
      <c r="G27" s="57">
        <v>15</v>
      </c>
      <c r="H27" s="57">
        <v>10</v>
      </c>
      <c r="I27" s="57"/>
      <c r="J27" s="57"/>
      <c r="K27" s="57"/>
      <c r="L27" s="57"/>
      <c r="M27" s="57"/>
      <c r="N27" s="57"/>
      <c r="O27" s="57">
        <v>1</v>
      </c>
      <c r="P27" s="59"/>
      <c r="Q27" s="59"/>
      <c r="R27" s="59"/>
      <c r="S27" s="59"/>
      <c r="T27" s="59"/>
      <c r="U27" s="59"/>
      <c r="V27" s="59"/>
      <c r="W27" s="59"/>
      <c r="X27" s="59"/>
      <c r="Y27" s="39">
        <f>SUM(G27,I27,K27,M27,P27,R27,T27,V27)</f>
        <v>15</v>
      </c>
      <c r="Z27" s="39">
        <f>SUM(G27,P27)</f>
        <v>15</v>
      </c>
      <c r="AA27" s="39">
        <f>SUM(I27,R27)</f>
        <v>0</v>
      </c>
      <c r="AB27" s="39">
        <f>SUM(K27,T27)</f>
        <v>0</v>
      </c>
      <c r="AC27" s="39">
        <f>SUM(M27,V27)</f>
        <v>0</v>
      </c>
      <c r="AD27" s="39">
        <f>SUM(G27:N27,P27:W27)</f>
        <v>25</v>
      </c>
      <c r="AE27" s="39">
        <f>SUM(O27,X27)</f>
        <v>1</v>
      </c>
    </row>
    <row r="28" spans="1:31" ht="22.5" customHeight="1">
      <c r="A28" s="160">
        <v>7.3</v>
      </c>
      <c r="B28" s="8" t="s">
        <v>70</v>
      </c>
      <c r="C28" s="305" t="str">
        <f>Razem!C72</f>
        <v>0912-7LEK-C-PH</v>
      </c>
      <c r="D28" s="306"/>
      <c r="E28" s="307">
        <v>4</v>
      </c>
      <c r="F28" s="306"/>
      <c r="G28" s="308"/>
      <c r="H28" s="308"/>
      <c r="I28" s="308"/>
      <c r="J28" s="308"/>
      <c r="K28" s="308"/>
      <c r="L28" s="308"/>
      <c r="M28" s="308"/>
      <c r="N28" s="308"/>
      <c r="O28" s="308"/>
      <c r="P28" s="59">
        <v>15</v>
      </c>
      <c r="Q28" s="59">
        <v>10</v>
      </c>
      <c r="R28" s="59"/>
      <c r="S28" s="59"/>
      <c r="T28" s="59"/>
      <c r="U28" s="59"/>
      <c r="V28" s="59"/>
      <c r="W28" s="59"/>
      <c r="X28" s="59">
        <v>1</v>
      </c>
      <c r="Y28" s="39">
        <f>SUM(G28,I28,K28,M28,P28,R28,T28,V28)</f>
        <v>15</v>
      </c>
      <c r="Z28" s="39">
        <f>SUM(G28,P28)</f>
        <v>15</v>
      </c>
      <c r="AA28" s="39">
        <f>SUM(I28,R28)</f>
        <v>0</v>
      </c>
      <c r="AB28" s="39">
        <f>SUM(K28,T28)</f>
        <v>0</v>
      </c>
      <c r="AC28" s="39">
        <f>SUM(M28,V28)</f>
        <v>0</v>
      </c>
      <c r="AD28" s="39">
        <f>SUM(G28:N28,P28:W28)</f>
        <v>25</v>
      </c>
      <c r="AE28" s="39">
        <f>SUM(O28,X28)</f>
        <v>1</v>
      </c>
    </row>
    <row r="29" spans="1:31" ht="15.75">
      <c r="A29" s="427" t="s">
        <v>24</v>
      </c>
      <c r="B29" s="485"/>
      <c r="C29" s="428"/>
      <c r="D29" s="293"/>
      <c r="E29" s="251"/>
      <c r="F29" s="293"/>
      <c r="G29" s="258">
        <f>SUM(G26:G28)</f>
        <v>30</v>
      </c>
      <c r="H29" s="258">
        <f t="shared" ref="H29:X29" si="4">SUM(H26:H28)</f>
        <v>20</v>
      </c>
      <c r="I29" s="258">
        <f t="shared" si="4"/>
        <v>0</v>
      </c>
      <c r="J29" s="258">
        <f t="shared" si="4"/>
        <v>0</v>
      </c>
      <c r="K29" s="258">
        <f t="shared" si="4"/>
        <v>0</v>
      </c>
      <c r="L29" s="258">
        <f t="shared" si="4"/>
        <v>0</v>
      </c>
      <c r="M29" s="258">
        <f t="shared" si="4"/>
        <v>0</v>
      </c>
      <c r="N29" s="258">
        <f t="shared" si="4"/>
        <v>0</v>
      </c>
      <c r="O29" s="258">
        <f t="shared" si="4"/>
        <v>2</v>
      </c>
      <c r="P29" s="258">
        <f t="shared" si="4"/>
        <v>15</v>
      </c>
      <c r="Q29" s="258">
        <f t="shared" si="4"/>
        <v>10</v>
      </c>
      <c r="R29" s="258">
        <f t="shared" si="4"/>
        <v>0</v>
      </c>
      <c r="S29" s="258">
        <f t="shared" si="4"/>
        <v>0</v>
      </c>
      <c r="T29" s="258">
        <f t="shared" si="4"/>
        <v>0</v>
      </c>
      <c r="U29" s="258">
        <f t="shared" si="4"/>
        <v>0</v>
      </c>
      <c r="V29" s="258">
        <f t="shared" si="4"/>
        <v>0</v>
      </c>
      <c r="W29" s="258">
        <f t="shared" si="4"/>
        <v>0</v>
      </c>
      <c r="X29" s="258">
        <f t="shared" si="4"/>
        <v>1</v>
      </c>
      <c r="Y29" s="258">
        <f>SUM(Y26:Y28)</f>
        <v>45</v>
      </c>
      <c r="Z29" s="258">
        <f t="shared" ref="Z29:AE29" si="5">SUM(Z26:Z28)</f>
        <v>45</v>
      </c>
      <c r="AA29" s="258">
        <f t="shared" si="5"/>
        <v>0</v>
      </c>
      <c r="AB29" s="258">
        <f t="shared" si="5"/>
        <v>0</v>
      </c>
      <c r="AC29" s="258">
        <f t="shared" si="5"/>
        <v>0</v>
      </c>
      <c r="AD29" s="258">
        <f t="shared" si="5"/>
        <v>75</v>
      </c>
      <c r="AE29" s="258">
        <f t="shared" si="5"/>
        <v>3</v>
      </c>
    </row>
    <row r="30" spans="1:31" ht="20.25" customHeight="1">
      <c r="A30" s="291" t="s">
        <v>273</v>
      </c>
      <c r="B30" s="252"/>
      <c r="C30" s="253"/>
      <c r="D30" s="294"/>
      <c r="E30" s="254"/>
      <c r="F30" s="294"/>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6"/>
    </row>
    <row r="31" spans="1:31" ht="20.25" customHeight="1">
      <c r="A31" s="160">
        <v>9.1999999999999993</v>
      </c>
      <c r="B31" s="262" t="s">
        <v>71</v>
      </c>
      <c r="C31" s="245" t="str">
        <f>Razem!C88</f>
        <v>0912-7LEK-F-Out</v>
      </c>
      <c r="D31" s="247"/>
      <c r="E31" s="244">
        <v>4</v>
      </c>
      <c r="F31" s="247"/>
      <c r="G31" s="57"/>
      <c r="H31" s="57"/>
      <c r="I31" s="57"/>
      <c r="J31" s="57"/>
      <c r="K31" s="57"/>
      <c r="L31" s="57"/>
      <c r="M31" s="57"/>
      <c r="N31" s="57"/>
      <c r="O31" s="57"/>
      <c r="P31" s="59"/>
      <c r="Q31" s="59"/>
      <c r="R31" s="59"/>
      <c r="S31" s="59"/>
      <c r="T31" s="59">
        <v>90</v>
      </c>
      <c r="U31" s="59"/>
      <c r="V31" s="59"/>
      <c r="W31" s="59"/>
      <c r="X31" s="59">
        <v>3</v>
      </c>
      <c r="Y31" s="39">
        <f>SUM(G31,I31,K31,M31,P31,R31,T31,V31)</f>
        <v>90</v>
      </c>
      <c r="Z31" s="39">
        <f>SUM(G31,P31)</f>
        <v>0</v>
      </c>
      <c r="AA31" s="39">
        <f>SUM(I31,R31)</f>
        <v>0</v>
      </c>
      <c r="AB31" s="39">
        <f>SUM(K31,T31)</f>
        <v>90</v>
      </c>
      <c r="AC31" s="39">
        <f>SUM(M31,V31)</f>
        <v>0</v>
      </c>
      <c r="AD31" s="39">
        <f>SUM(G31:N31,P31:W31)</f>
        <v>90</v>
      </c>
      <c r="AE31" s="39">
        <f>SUM(O31,X31)</f>
        <v>3</v>
      </c>
    </row>
    <row r="32" spans="1:31" ht="20.25" customHeight="1">
      <c r="A32" s="160">
        <v>9.3000000000000007</v>
      </c>
      <c r="B32" s="262" t="s">
        <v>72</v>
      </c>
      <c r="C32" s="245" t="str">
        <f>Razem!C89</f>
        <v>0912-7LEK-F-AC</v>
      </c>
      <c r="D32" s="247"/>
      <c r="E32" s="244">
        <v>4</v>
      </c>
      <c r="F32" s="247"/>
      <c r="G32" s="57"/>
      <c r="H32" s="57"/>
      <c r="I32" s="57"/>
      <c r="J32" s="57"/>
      <c r="K32" s="57"/>
      <c r="L32" s="57"/>
      <c r="M32" s="57"/>
      <c r="N32" s="57"/>
      <c r="O32" s="57"/>
      <c r="P32" s="59"/>
      <c r="Q32" s="59"/>
      <c r="R32" s="59"/>
      <c r="S32" s="59"/>
      <c r="T32" s="59">
        <v>30</v>
      </c>
      <c r="U32" s="59"/>
      <c r="V32" s="59"/>
      <c r="W32" s="59"/>
      <c r="X32" s="59">
        <v>1</v>
      </c>
      <c r="Y32" s="39">
        <f>SUM(G32,I32,K32,M32,P32,R32,T32,V32)</f>
        <v>30</v>
      </c>
      <c r="Z32" s="39">
        <f>SUM(G32,P32)</f>
        <v>0</v>
      </c>
      <c r="AA32" s="39">
        <f>SUM(I32,R32)</f>
        <v>0</v>
      </c>
      <c r="AB32" s="39">
        <f>SUM(K32,T32)</f>
        <v>30</v>
      </c>
      <c r="AC32" s="39">
        <f>SUM(M32,V32)</f>
        <v>0</v>
      </c>
      <c r="AD32" s="39">
        <f>SUM(G32:N32,P32:W32)</f>
        <v>30</v>
      </c>
      <c r="AE32" s="39">
        <f>SUM(O32,X32)</f>
        <v>1</v>
      </c>
    </row>
    <row r="33" spans="1:31" ht="15.75">
      <c r="A33" s="427" t="s">
        <v>24</v>
      </c>
      <c r="B33" s="485"/>
      <c r="C33" s="428"/>
      <c r="D33" s="250"/>
      <c r="E33" s="251"/>
      <c r="F33" s="250"/>
      <c r="G33" s="258">
        <f t="shared" ref="G33:X33" si="6">SUM(G31:G32)</f>
        <v>0</v>
      </c>
      <c r="H33" s="258">
        <f t="shared" si="6"/>
        <v>0</v>
      </c>
      <c r="I33" s="258">
        <f t="shared" si="6"/>
        <v>0</v>
      </c>
      <c r="J33" s="258">
        <f t="shared" si="6"/>
        <v>0</v>
      </c>
      <c r="K33" s="258">
        <f t="shared" si="6"/>
        <v>0</v>
      </c>
      <c r="L33" s="258">
        <f t="shared" si="6"/>
        <v>0</v>
      </c>
      <c r="M33" s="258">
        <f t="shared" si="6"/>
        <v>0</v>
      </c>
      <c r="N33" s="258">
        <f t="shared" si="6"/>
        <v>0</v>
      </c>
      <c r="O33" s="258">
        <f t="shared" si="6"/>
        <v>0</v>
      </c>
      <c r="P33" s="258">
        <f t="shared" si="6"/>
        <v>0</v>
      </c>
      <c r="Q33" s="258">
        <f t="shared" si="6"/>
        <v>0</v>
      </c>
      <c r="R33" s="258">
        <f t="shared" si="6"/>
        <v>0</v>
      </c>
      <c r="S33" s="258">
        <f t="shared" si="6"/>
        <v>0</v>
      </c>
      <c r="T33" s="258">
        <f t="shared" si="6"/>
        <v>120</v>
      </c>
      <c r="U33" s="258">
        <f t="shared" si="6"/>
        <v>0</v>
      </c>
      <c r="V33" s="258">
        <f t="shared" si="6"/>
        <v>0</v>
      </c>
      <c r="W33" s="258">
        <f t="shared" si="6"/>
        <v>0</v>
      </c>
      <c r="X33" s="258">
        <f t="shared" si="6"/>
        <v>4</v>
      </c>
      <c r="Y33" s="258">
        <f t="shared" ref="Y33:AE33" si="7">SUM(Y31:Y32)</f>
        <v>120</v>
      </c>
      <c r="Z33" s="258">
        <f t="shared" si="7"/>
        <v>0</v>
      </c>
      <c r="AA33" s="258">
        <f t="shared" si="7"/>
        <v>0</v>
      </c>
      <c r="AB33" s="258">
        <f t="shared" si="7"/>
        <v>120</v>
      </c>
      <c r="AC33" s="258">
        <f t="shared" si="7"/>
        <v>0</v>
      </c>
      <c r="AD33" s="258">
        <f t="shared" si="7"/>
        <v>120</v>
      </c>
      <c r="AE33" s="258">
        <f t="shared" si="7"/>
        <v>4</v>
      </c>
    </row>
    <row r="34" spans="1:31" ht="15.75">
      <c r="A34" s="291" t="s">
        <v>282</v>
      </c>
      <c r="B34" s="252"/>
      <c r="C34" s="253"/>
      <c r="D34" s="294"/>
      <c r="E34" s="254"/>
      <c r="F34" s="294"/>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6"/>
    </row>
    <row r="35" spans="1:31" ht="18" customHeight="1">
      <c r="A35" s="479"/>
      <c r="B35" s="481" t="s">
        <v>264</v>
      </c>
      <c r="C35" s="482"/>
      <c r="D35" s="299"/>
      <c r="E35" s="309">
        <v>3</v>
      </c>
      <c r="F35" s="299"/>
      <c r="G35" s="310"/>
      <c r="H35" s="302"/>
      <c r="I35" s="302">
        <v>25</v>
      </c>
      <c r="J35" s="57">
        <v>25</v>
      </c>
      <c r="K35" s="302"/>
      <c r="L35" s="302"/>
      <c r="M35" s="302"/>
      <c r="N35" s="302"/>
      <c r="O35" s="302">
        <v>2</v>
      </c>
      <c r="P35" s="298"/>
      <c r="Q35" s="298"/>
      <c r="R35" s="298"/>
      <c r="S35" s="59"/>
      <c r="T35" s="298"/>
      <c r="U35" s="298"/>
      <c r="V35" s="298"/>
      <c r="W35" s="298"/>
      <c r="X35" s="298"/>
      <c r="Y35" s="303">
        <f>SUM(G35,I35,K35,M35,P35,R35,T35,V35)</f>
        <v>25</v>
      </c>
      <c r="Z35" s="303">
        <f>SUM(G35,P35)</f>
        <v>0</v>
      </c>
      <c r="AA35" s="303">
        <f>SUM(I35,R35)</f>
        <v>25</v>
      </c>
      <c r="AB35" s="303">
        <f>SUM(K35,T35)</f>
        <v>0</v>
      </c>
      <c r="AC35" s="303">
        <f>SUM(M35,V35)</f>
        <v>0</v>
      </c>
      <c r="AD35" s="303">
        <f>SUM(G35:N35,P35:W35)</f>
        <v>50</v>
      </c>
      <c r="AE35" s="303">
        <f>SUM(O35,X35)</f>
        <v>2</v>
      </c>
    </row>
    <row r="36" spans="1:31" ht="15.75">
      <c r="A36" s="480"/>
      <c r="B36" s="483"/>
      <c r="C36" s="484"/>
      <c r="D36" s="299"/>
      <c r="E36" s="309">
        <v>4</v>
      </c>
      <c r="F36" s="299"/>
      <c r="G36" s="310"/>
      <c r="H36" s="302"/>
      <c r="I36" s="302"/>
      <c r="J36" s="302"/>
      <c r="K36" s="302"/>
      <c r="L36" s="302"/>
      <c r="M36" s="302"/>
      <c r="N36" s="302"/>
      <c r="O36" s="302"/>
      <c r="P36" s="298"/>
      <c r="Q36" s="298"/>
      <c r="R36" s="298">
        <v>25</v>
      </c>
      <c r="S36" s="59">
        <v>25</v>
      </c>
      <c r="T36" s="298"/>
      <c r="U36" s="298"/>
      <c r="V36" s="298"/>
      <c r="W36" s="298"/>
      <c r="X36" s="298">
        <v>2</v>
      </c>
      <c r="Y36" s="303">
        <f>SUM(G36,I36,K36,M36,P36,R36,T36,V36)</f>
        <v>25</v>
      </c>
      <c r="Z36" s="303">
        <f>SUM(G36,P36)</f>
        <v>0</v>
      </c>
      <c r="AA36" s="303">
        <f>SUM(I36,R36)</f>
        <v>25</v>
      </c>
      <c r="AB36" s="303">
        <f>SUM(K36,T36)</f>
        <v>0</v>
      </c>
      <c r="AC36" s="303">
        <f>SUM(M36,V36)</f>
        <v>0</v>
      </c>
      <c r="AD36" s="303">
        <f>SUM(G36:N36,P36:W36)</f>
        <v>50</v>
      </c>
      <c r="AE36" s="303">
        <f>SUM(O36,X36)</f>
        <v>2</v>
      </c>
    </row>
    <row r="37" spans="1:31" ht="15.75">
      <c r="A37" s="427" t="s">
        <v>24</v>
      </c>
      <c r="B37" s="485"/>
      <c r="C37" s="428"/>
      <c r="D37" s="293"/>
      <c r="E37" s="293"/>
      <c r="F37" s="293"/>
      <c r="G37" s="258">
        <f t="shared" ref="G37:AE37" si="8">SUM(G35:G36)</f>
        <v>0</v>
      </c>
      <c r="H37" s="258">
        <f t="shared" si="8"/>
        <v>0</v>
      </c>
      <c r="I37" s="258">
        <f t="shared" si="8"/>
        <v>25</v>
      </c>
      <c r="J37" s="258">
        <f t="shared" si="8"/>
        <v>25</v>
      </c>
      <c r="K37" s="258">
        <f t="shared" si="8"/>
        <v>0</v>
      </c>
      <c r="L37" s="258">
        <f t="shared" si="8"/>
        <v>0</v>
      </c>
      <c r="M37" s="258">
        <f t="shared" si="8"/>
        <v>0</v>
      </c>
      <c r="N37" s="258">
        <f t="shared" si="8"/>
        <v>0</v>
      </c>
      <c r="O37" s="258">
        <f t="shared" si="8"/>
        <v>2</v>
      </c>
      <c r="P37" s="258">
        <f t="shared" si="8"/>
        <v>0</v>
      </c>
      <c r="Q37" s="258">
        <f t="shared" si="8"/>
        <v>0</v>
      </c>
      <c r="R37" s="258">
        <f t="shared" si="8"/>
        <v>25</v>
      </c>
      <c r="S37" s="258">
        <f t="shared" si="8"/>
        <v>25</v>
      </c>
      <c r="T37" s="258">
        <f t="shared" si="8"/>
        <v>0</v>
      </c>
      <c r="U37" s="258">
        <f t="shared" si="8"/>
        <v>0</v>
      </c>
      <c r="V37" s="258">
        <f t="shared" si="8"/>
        <v>0</v>
      </c>
      <c r="W37" s="258">
        <f t="shared" si="8"/>
        <v>0</v>
      </c>
      <c r="X37" s="258">
        <f t="shared" si="8"/>
        <v>2</v>
      </c>
      <c r="Y37" s="258">
        <f t="shared" si="8"/>
        <v>50</v>
      </c>
      <c r="Z37" s="258">
        <f t="shared" si="8"/>
        <v>0</v>
      </c>
      <c r="AA37" s="258">
        <f t="shared" si="8"/>
        <v>50</v>
      </c>
      <c r="AB37" s="258">
        <f t="shared" si="8"/>
        <v>0</v>
      </c>
      <c r="AC37" s="258">
        <f t="shared" si="8"/>
        <v>0</v>
      </c>
      <c r="AD37" s="258">
        <f t="shared" si="8"/>
        <v>100</v>
      </c>
      <c r="AE37" s="258">
        <f t="shared" si="8"/>
        <v>4</v>
      </c>
    </row>
    <row r="38" spans="1:31" ht="15.75">
      <c r="A38" s="291" t="s">
        <v>270</v>
      </c>
      <c r="B38" s="252"/>
      <c r="C38" s="253"/>
      <c r="D38" s="252"/>
      <c r="E38" s="252"/>
      <c r="F38" s="252"/>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6"/>
    </row>
    <row r="39" spans="1:31" ht="15.75">
      <c r="A39" s="160" t="s">
        <v>181</v>
      </c>
      <c r="B39" s="418" t="s">
        <v>92</v>
      </c>
      <c r="C39" s="419"/>
      <c r="D39" s="246"/>
      <c r="E39" s="247">
        <v>3</v>
      </c>
      <c r="F39" s="247"/>
      <c r="G39" s="57"/>
      <c r="H39" s="57"/>
      <c r="I39" s="57">
        <v>20</v>
      </c>
      <c r="J39" s="57">
        <v>5</v>
      </c>
      <c r="K39" s="57"/>
      <c r="L39" s="57"/>
      <c r="M39" s="57"/>
      <c r="N39" s="57"/>
      <c r="O39" s="57">
        <v>1</v>
      </c>
      <c r="P39" s="59"/>
      <c r="Q39" s="59"/>
      <c r="R39" s="59"/>
      <c r="S39" s="59"/>
      <c r="T39" s="59"/>
      <c r="U39" s="59"/>
      <c r="V39" s="59"/>
      <c r="W39" s="59"/>
      <c r="X39" s="59"/>
      <c r="Y39" s="39">
        <f>SUM(G39,I39,K39,M39,P39,R39,T39,V39)</f>
        <v>20</v>
      </c>
      <c r="Z39" s="39">
        <f>SUM(G39,P39)</f>
        <v>0</v>
      </c>
      <c r="AA39" s="39">
        <f>SUM(I39,R39)</f>
        <v>20</v>
      </c>
      <c r="AB39" s="39">
        <f>SUM(K39,T39)</f>
        <v>0</v>
      </c>
      <c r="AC39" s="39">
        <f>SUM(M39,V39)</f>
        <v>0</v>
      </c>
      <c r="AD39" s="39">
        <f>SUM(G39:N39,P39:W39)</f>
        <v>25</v>
      </c>
      <c r="AE39" s="39">
        <f>SUM(O39,X39)</f>
        <v>1</v>
      </c>
    </row>
    <row r="40" spans="1:31" ht="15.75">
      <c r="A40" s="160" t="s">
        <v>13</v>
      </c>
      <c r="B40" s="418" t="s">
        <v>92</v>
      </c>
      <c r="C40" s="419"/>
      <c r="D40" s="246"/>
      <c r="E40" s="247">
        <v>3</v>
      </c>
      <c r="F40" s="247"/>
      <c r="G40" s="57">
        <v>15</v>
      </c>
      <c r="H40" s="57">
        <v>10</v>
      </c>
      <c r="I40" s="57"/>
      <c r="J40" s="57"/>
      <c r="K40" s="57"/>
      <c r="L40" s="57"/>
      <c r="M40" s="57"/>
      <c r="N40" s="57"/>
      <c r="O40" s="57">
        <v>1</v>
      </c>
      <c r="P40" s="59"/>
      <c r="Q40" s="59"/>
      <c r="R40" s="59"/>
      <c r="S40" s="59"/>
      <c r="T40" s="59"/>
      <c r="U40" s="59"/>
      <c r="V40" s="59"/>
      <c r="W40" s="59"/>
      <c r="X40" s="59"/>
      <c r="Y40" s="39">
        <f>SUM(G40,I40,K40,M40,P40,R40,T40,V40)</f>
        <v>15</v>
      </c>
      <c r="Z40" s="39">
        <f>SUM(G40,P40)</f>
        <v>15</v>
      </c>
      <c r="AA40" s="39">
        <f>SUM(I40,R40)</f>
        <v>0</v>
      </c>
      <c r="AB40" s="39">
        <f>SUM(K40,T40)</f>
        <v>0</v>
      </c>
      <c r="AC40" s="39">
        <f>SUM(M40,V40)</f>
        <v>0</v>
      </c>
      <c r="AD40" s="39">
        <f>SUM(G40:N40,P40:W40)</f>
        <v>25</v>
      </c>
      <c r="AE40" s="39">
        <f>SUM(O40,X40)</f>
        <v>1</v>
      </c>
    </row>
    <row r="41" spans="1:31" ht="15.75">
      <c r="A41" s="160" t="s">
        <v>15</v>
      </c>
      <c r="B41" s="418" t="s">
        <v>92</v>
      </c>
      <c r="C41" s="419"/>
      <c r="D41" s="246"/>
      <c r="E41" s="247">
        <v>3</v>
      </c>
      <c r="F41" s="247"/>
      <c r="G41" s="57">
        <v>15</v>
      </c>
      <c r="H41" s="57">
        <v>10</v>
      </c>
      <c r="I41" s="57"/>
      <c r="J41" s="57"/>
      <c r="K41" s="57"/>
      <c r="L41" s="57"/>
      <c r="M41" s="57"/>
      <c r="N41" s="57"/>
      <c r="O41" s="57">
        <v>1</v>
      </c>
      <c r="P41" s="59"/>
      <c r="Q41" s="59"/>
      <c r="R41" s="59"/>
      <c r="S41" s="59"/>
      <c r="T41" s="59"/>
      <c r="U41" s="59"/>
      <c r="V41" s="59"/>
      <c r="W41" s="59"/>
      <c r="X41" s="59"/>
      <c r="Y41" s="39">
        <f>SUM(G41,I41,K41,M41,P41,R41,T41,V41)</f>
        <v>15</v>
      </c>
      <c r="Z41" s="39">
        <f>SUM(G41,P41)</f>
        <v>15</v>
      </c>
      <c r="AA41" s="39">
        <f>SUM(I41,R41)</f>
        <v>0</v>
      </c>
      <c r="AB41" s="39">
        <f>SUM(K41,T41)</f>
        <v>0</v>
      </c>
      <c r="AC41" s="39">
        <f>SUM(M41,V41)</f>
        <v>0</v>
      </c>
      <c r="AD41" s="39">
        <f>SUM(G41:N41,P41:W41)</f>
        <v>25</v>
      </c>
      <c r="AE41" s="39">
        <f>SUM(O41,X41)</f>
        <v>1</v>
      </c>
    </row>
    <row r="42" spans="1:31" s="149" customFormat="1" ht="15.75">
      <c r="A42" s="160" t="s">
        <v>16</v>
      </c>
      <c r="B42" s="418" t="s">
        <v>92</v>
      </c>
      <c r="C42" s="419"/>
      <c r="D42" s="246"/>
      <c r="E42" s="247">
        <v>4</v>
      </c>
      <c r="F42" s="247"/>
      <c r="G42" s="57"/>
      <c r="H42" s="57"/>
      <c r="I42" s="57"/>
      <c r="J42" s="57"/>
      <c r="K42" s="57"/>
      <c r="L42" s="57"/>
      <c r="M42" s="57"/>
      <c r="N42" s="57"/>
      <c r="O42" s="57"/>
      <c r="P42" s="59">
        <v>15</v>
      </c>
      <c r="Q42" s="59">
        <v>10</v>
      </c>
      <c r="R42" s="59"/>
      <c r="S42" s="59"/>
      <c r="T42" s="59"/>
      <c r="U42" s="59"/>
      <c r="V42" s="59"/>
      <c r="W42" s="59"/>
      <c r="X42" s="59">
        <v>1</v>
      </c>
      <c r="Y42" s="39">
        <f>SUM(G42,I42,K42,M42,P42,R42,T42,V42)</f>
        <v>15</v>
      </c>
      <c r="Z42" s="39">
        <f>SUM(G42,P42)</f>
        <v>15</v>
      </c>
      <c r="AA42" s="39">
        <f>SUM(I42,R42)</f>
        <v>0</v>
      </c>
      <c r="AB42" s="39">
        <f>SUM(K42,T42)</f>
        <v>0</v>
      </c>
      <c r="AC42" s="39">
        <f>SUM(M42,V42)</f>
        <v>0</v>
      </c>
      <c r="AD42" s="39">
        <f>SUM(G42:N42,P42:W42)</f>
        <v>25</v>
      </c>
      <c r="AE42" s="39">
        <f>SUM(O42,X42)</f>
        <v>1</v>
      </c>
    </row>
    <row r="43" spans="1:31" ht="15.75">
      <c r="A43" s="160" t="s">
        <v>17</v>
      </c>
      <c r="B43" s="418" t="s">
        <v>92</v>
      </c>
      <c r="C43" s="419"/>
      <c r="D43" s="246"/>
      <c r="E43" s="247">
        <v>4</v>
      </c>
      <c r="F43" s="247"/>
      <c r="G43" s="57"/>
      <c r="H43" s="57"/>
      <c r="I43" s="57"/>
      <c r="J43" s="57"/>
      <c r="K43" s="57"/>
      <c r="L43" s="57"/>
      <c r="M43" s="57"/>
      <c r="N43" s="57"/>
      <c r="O43" s="57"/>
      <c r="P43" s="59"/>
      <c r="Q43" s="59"/>
      <c r="R43" s="59">
        <v>20</v>
      </c>
      <c r="S43" s="59">
        <v>5</v>
      </c>
      <c r="T43" s="59"/>
      <c r="U43" s="59"/>
      <c r="V43" s="59"/>
      <c r="W43" s="59"/>
      <c r="X43" s="59">
        <v>1</v>
      </c>
      <c r="Y43" s="39">
        <f>SUM(G43,I43,K43,M43,P43,R43,T43,V43)</f>
        <v>20</v>
      </c>
      <c r="Z43" s="39">
        <f>SUM(G43,P43)</f>
        <v>0</v>
      </c>
      <c r="AA43" s="39">
        <f>SUM(I43,R43)</f>
        <v>20</v>
      </c>
      <c r="AB43" s="39">
        <f>SUM(K43,T43)</f>
        <v>0</v>
      </c>
      <c r="AC43" s="39">
        <f>SUM(M43,V43)</f>
        <v>0</v>
      </c>
      <c r="AD43" s="39">
        <f>SUM(G43:N43,P43:W43)</f>
        <v>25</v>
      </c>
      <c r="AE43" s="39">
        <f>SUM(O43,X43)</f>
        <v>1</v>
      </c>
    </row>
    <row r="44" spans="1:31" ht="16.5" thickBot="1">
      <c r="A44" s="311"/>
      <c r="B44" s="469" t="s">
        <v>24</v>
      </c>
      <c r="C44" s="470"/>
      <c r="D44" s="250"/>
      <c r="E44" s="250"/>
      <c r="F44" s="293"/>
      <c r="G44" s="258">
        <f t="shared" ref="G44:AE44" si="9">SUM(G39:G43)</f>
        <v>30</v>
      </c>
      <c r="H44" s="258">
        <f t="shared" si="9"/>
        <v>20</v>
      </c>
      <c r="I44" s="258">
        <f t="shared" si="9"/>
        <v>20</v>
      </c>
      <c r="J44" s="258">
        <f t="shared" si="9"/>
        <v>5</v>
      </c>
      <c r="K44" s="258">
        <f t="shared" si="9"/>
        <v>0</v>
      </c>
      <c r="L44" s="258">
        <f t="shared" si="9"/>
        <v>0</v>
      </c>
      <c r="M44" s="258">
        <f t="shared" si="9"/>
        <v>0</v>
      </c>
      <c r="N44" s="258">
        <f t="shared" si="9"/>
        <v>0</v>
      </c>
      <c r="O44" s="258">
        <f t="shared" si="9"/>
        <v>3</v>
      </c>
      <c r="P44" s="258">
        <f t="shared" si="9"/>
        <v>15</v>
      </c>
      <c r="Q44" s="258">
        <f t="shared" si="9"/>
        <v>10</v>
      </c>
      <c r="R44" s="258">
        <f t="shared" si="9"/>
        <v>20</v>
      </c>
      <c r="S44" s="258">
        <f t="shared" si="9"/>
        <v>5</v>
      </c>
      <c r="T44" s="258">
        <f t="shared" si="9"/>
        <v>0</v>
      </c>
      <c r="U44" s="258">
        <f t="shared" si="9"/>
        <v>0</v>
      </c>
      <c r="V44" s="258">
        <f t="shared" si="9"/>
        <v>0</v>
      </c>
      <c r="W44" s="258">
        <f t="shared" si="9"/>
        <v>0</v>
      </c>
      <c r="X44" s="258">
        <f t="shared" si="9"/>
        <v>2</v>
      </c>
      <c r="Y44" s="258">
        <f t="shared" si="9"/>
        <v>85</v>
      </c>
      <c r="Z44" s="258">
        <f t="shared" si="9"/>
        <v>45</v>
      </c>
      <c r="AA44" s="258">
        <f t="shared" si="9"/>
        <v>40</v>
      </c>
      <c r="AB44" s="258">
        <f t="shared" si="9"/>
        <v>0</v>
      </c>
      <c r="AC44" s="258">
        <f t="shared" si="9"/>
        <v>0</v>
      </c>
      <c r="AD44" s="258">
        <f t="shared" si="9"/>
        <v>125</v>
      </c>
      <c r="AE44" s="258">
        <f t="shared" si="9"/>
        <v>5</v>
      </c>
    </row>
    <row r="45" spans="1:31" ht="26.25" customHeight="1" thickBot="1">
      <c r="A45" s="312"/>
      <c r="B45" s="471" t="s">
        <v>54</v>
      </c>
      <c r="C45" s="472"/>
      <c r="D45" s="275"/>
      <c r="E45" s="275"/>
      <c r="F45" s="275"/>
      <c r="G45" s="276">
        <f t="shared" ref="G45:N45" si="10">SUM(G14,G20,G29,G33,G37,G44)</f>
        <v>175</v>
      </c>
      <c r="H45" s="276">
        <f t="shared" si="10"/>
        <v>230</v>
      </c>
      <c r="I45" s="276">
        <f t="shared" si="10"/>
        <v>120</v>
      </c>
      <c r="J45" s="276">
        <f t="shared" si="10"/>
        <v>125</v>
      </c>
      <c r="K45" s="276">
        <f t="shared" si="10"/>
        <v>0</v>
      </c>
      <c r="L45" s="276">
        <f t="shared" si="10"/>
        <v>0</v>
      </c>
      <c r="M45" s="276">
        <f t="shared" si="10"/>
        <v>75</v>
      </c>
      <c r="N45" s="276">
        <f t="shared" si="10"/>
        <v>0</v>
      </c>
      <c r="O45" s="276">
        <f>SUM(O14,O20,O24,O29,O33,O37,O44)</f>
        <v>30</v>
      </c>
      <c r="P45" s="276">
        <f>SUM(P14,P20,P24,P29,P33,P37,P44)</f>
        <v>120</v>
      </c>
      <c r="Q45" s="276">
        <f>SUM(Q14,Q20,Q24,Q29,Q33,Q37,Q44)</f>
        <v>130</v>
      </c>
      <c r="R45" s="276">
        <f>SUM(R14,R20,R24,R29,R33,R37,R44)</f>
        <v>140</v>
      </c>
      <c r="S45" s="276">
        <f t="shared" ref="S45:X45" si="11">SUM(S14,S20,S24,S29,S33,S37,S44)</f>
        <v>175</v>
      </c>
      <c r="T45" s="276">
        <f t="shared" si="11"/>
        <v>120</v>
      </c>
      <c r="U45" s="276">
        <f t="shared" si="11"/>
        <v>0</v>
      </c>
      <c r="V45" s="276">
        <f t="shared" si="11"/>
        <v>70</v>
      </c>
      <c r="W45" s="276">
        <f t="shared" si="11"/>
        <v>0</v>
      </c>
      <c r="X45" s="276">
        <f t="shared" si="11"/>
        <v>30</v>
      </c>
      <c r="Y45" s="276">
        <f>SUM(Y14+Y20+Y24+Y29+Y33+Y37+Y44)</f>
        <v>860</v>
      </c>
      <c r="Z45" s="276">
        <f>SUM(Z14,Z20,Z24,Z29,Z33,Z37,Z44)</f>
        <v>310</v>
      </c>
      <c r="AA45" s="276">
        <f>SUM(AA14,AA20,AA24,AA29,AA33,AA37,AA44)</f>
        <v>285</v>
      </c>
      <c r="AB45" s="276">
        <f>SUM(AB14,AB20,AB29,AB33,AB44)</f>
        <v>120</v>
      </c>
      <c r="AC45" s="276">
        <f>SUM(AC14,AC20,AC29,AC33,AC44)</f>
        <v>145</v>
      </c>
      <c r="AD45" s="276">
        <f>SUM(AD14,AD20,AD29,AD33,AD44)</f>
        <v>1270</v>
      </c>
      <c r="AE45" s="276">
        <f>SUM(AE44,AE37,AE33,AE29,AE24,AE20,AE14)</f>
        <v>60</v>
      </c>
    </row>
    <row r="46" spans="1:31">
      <c r="A46" s="313"/>
      <c r="B46" s="314"/>
      <c r="C46" s="301"/>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row>
    <row r="47" spans="1:31" ht="21" customHeight="1">
      <c r="A47" s="473" t="s">
        <v>265</v>
      </c>
      <c r="B47" s="473"/>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row>
    <row r="48" spans="1:31" ht="15.75">
      <c r="A48" s="162">
        <v>1</v>
      </c>
      <c r="B48" s="166" t="s">
        <v>148</v>
      </c>
      <c r="C48" s="153" t="s">
        <v>546</v>
      </c>
      <c r="D48" s="71"/>
      <c r="E48" s="64" t="s">
        <v>160</v>
      </c>
      <c r="F48" s="77"/>
      <c r="G48" s="10"/>
      <c r="H48" s="10"/>
      <c r="I48" s="10">
        <v>25</v>
      </c>
      <c r="J48" s="10">
        <v>25</v>
      </c>
      <c r="K48" s="10"/>
      <c r="L48" s="10"/>
      <c r="M48" s="10"/>
      <c r="N48" s="10"/>
      <c r="O48" s="10">
        <v>2</v>
      </c>
      <c r="P48" s="60"/>
      <c r="Q48" s="60"/>
      <c r="R48" s="60"/>
      <c r="S48" s="60"/>
      <c r="T48" s="60"/>
      <c r="U48" s="60"/>
      <c r="V48" s="60"/>
      <c r="W48" s="60"/>
      <c r="X48" s="60"/>
      <c r="Y48" s="60"/>
      <c r="Z48" s="60"/>
      <c r="AA48" s="60"/>
      <c r="AB48" s="60"/>
      <c r="AC48" s="60"/>
      <c r="AD48" s="60"/>
      <c r="AE48" s="60"/>
    </row>
    <row r="49" spans="1:31" ht="15.75">
      <c r="A49" s="162">
        <v>2</v>
      </c>
      <c r="B49" s="166" t="s">
        <v>149</v>
      </c>
      <c r="C49" s="153" t="s">
        <v>547</v>
      </c>
      <c r="D49" s="71"/>
      <c r="E49" s="64" t="s">
        <v>160</v>
      </c>
      <c r="F49" s="72"/>
      <c r="G49" s="10"/>
      <c r="H49" s="10"/>
      <c r="I49" s="10">
        <v>25</v>
      </c>
      <c r="J49" s="10">
        <v>25</v>
      </c>
      <c r="K49" s="10"/>
      <c r="L49" s="10"/>
      <c r="M49" s="10"/>
      <c r="N49" s="10"/>
      <c r="O49" s="10">
        <v>2</v>
      </c>
      <c r="P49" s="60"/>
      <c r="Q49" s="60"/>
      <c r="R49" s="60"/>
      <c r="S49" s="60"/>
      <c r="T49" s="60"/>
      <c r="U49" s="60"/>
      <c r="V49" s="60"/>
      <c r="W49" s="60"/>
      <c r="X49" s="60"/>
      <c r="Y49" s="60"/>
      <c r="Z49" s="60"/>
      <c r="AA49" s="60"/>
      <c r="AB49" s="60"/>
      <c r="AC49" s="60"/>
      <c r="AD49" s="60"/>
      <c r="AE49" s="60"/>
    </row>
    <row r="50" spans="1:31" ht="16.5" customHeight="1">
      <c r="A50" s="162">
        <v>3</v>
      </c>
      <c r="B50" s="166" t="s">
        <v>150</v>
      </c>
      <c r="C50" s="153" t="s">
        <v>548</v>
      </c>
      <c r="D50" s="71"/>
      <c r="E50" s="64" t="s">
        <v>160</v>
      </c>
      <c r="F50" s="72"/>
      <c r="G50" s="10"/>
      <c r="H50" s="10"/>
      <c r="I50" s="10">
        <v>25</v>
      </c>
      <c r="J50" s="10">
        <v>25</v>
      </c>
      <c r="K50" s="10"/>
      <c r="L50" s="10"/>
      <c r="M50" s="10"/>
      <c r="N50" s="16"/>
      <c r="O50" s="10">
        <v>2</v>
      </c>
      <c r="P50" s="60"/>
      <c r="Q50" s="60"/>
      <c r="R50" s="60"/>
      <c r="S50" s="60"/>
      <c r="T50" s="60"/>
      <c r="U50" s="60"/>
      <c r="V50" s="60"/>
      <c r="W50" s="60"/>
      <c r="X50" s="60"/>
      <c r="Y50" s="60"/>
      <c r="Z50" s="60"/>
      <c r="AA50" s="60"/>
      <c r="AB50" s="60"/>
      <c r="AC50" s="60"/>
      <c r="AD50" s="60"/>
      <c r="AE50" s="60"/>
    </row>
    <row r="51" spans="1:31" ht="27" customHeight="1">
      <c r="A51" s="162" t="s">
        <v>13</v>
      </c>
      <c r="B51" s="166" t="s">
        <v>151</v>
      </c>
      <c r="C51" s="153" t="s">
        <v>549</v>
      </c>
      <c r="D51" s="71"/>
      <c r="E51" s="64" t="s">
        <v>160</v>
      </c>
      <c r="F51" s="72"/>
      <c r="G51" s="10"/>
      <c r="H51" s="10"/>
      <c r="I51" s="10">
        <v>25</v>
      </c>
      <c r="J51" s="10">
        <v>25</v>
      </c>
      <c r="K51" s="10"/>
      <c r="L51" s="10"/>
      <c r="M51" s="10"/>
      <c r="N51" s="10"/>
      <c r="O51" s="10">
        <v>2</v>
      </c>
      <c r="P51" s="60"/>
      <c r="Q51" s="60"/>
      <c r="R51" s="60"/>
      <c r="S51" s="60"/>
      <c r="T51" s="60"/>
      <c r="U51" s="60"/>
      <c r="V51" s="60"/>
      <c r="W51" s="60"/>
      <c r="X51" s="60"/>
      <c r="Y51" s="60"/>
      <c r="Z51" s="60"/>
      <c r="AA51" s="60"/>
      <c r="AB51" s="60"/>
      <c r="AC51" s="60"/>
      <c r="AD51" s="60"/>
      <c r="AE51" s="60"/>
    </row>
    <row r="52" spans="1:31" ht="23.25" customHeight="1">
      <c r="A52" s="162">
        <v>5</v>
      </c>
      <c r="B52" s="166" t="s">
        <v>172</v>
      </c>
      <c r="C52" s="153" t="s">
        <v>550</v>
      </c>
      <c r="D52" s="78"/>
      <c r="E52" s="64" t="s">
        <v>160</v>
      </c>
      <c r="F52" s="78"/>
      <c r="G52" s="10"/>
      <c r="H52" s="10"/>
      <c r="I52" s="10">
        <v>25</v>
      </c>
      <c r="J52" s="10">
        <v>25</v>
      </c>
      <c r="K52" s="10"/>
      <c r="L52" s="10"/>
      <c r="M52" s="10"/>
      <c r="N52" s="10"/>
      <c r="O52" s="10">
        <v>2</v>
      </c>
    </row>
    <row r="54" spans="1:31" ht="18">
      <c r="A54" s="468" t="s">
        <v>576</v>
      </c>
      <c r="B54" s="468"/>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row>
    <row r="56" spans="1:31" ht="33.75" customHeight="1">
      <c r="A56" s="159" t="s">
        <v>15</v>
      </c>
      <c r="B56" s="18" t="s">
        <v>156</v>
      </c>
      <c r="C56" s="148" t="s">
        <v>492</v>
      </c>
      <c r="D56" s="41"/>
      <c r="E56" s="42">
        <v>3</v>
      </c>
      <c r="F56" s="42"/>
      <c r="G56" s="57"/>
      <c r="H56" s="57"/>
      <c r="I56" s="57">
        <v>20</v>
      </c>
      <c r="J56" s="57">
        <v>5</v>
      </c>
      <c r="K56" s="57"/>
      <c r="L56" s="57"/>
      <c r="M56" s="57"/>
      <c r="N56" s="57"/>
      <c r="O56" s="57">
        <v>1</v>
      </c>
      <c r="P56" s="59"/>
      <c r="Q56" s="59"/>
      <c r="R56" s="59"/>
      <c r="S56" s="59"/>
      <c r="T56" s="59"/>
      <c r="U56" s="59"/>
      <c r="V56" s="59"/>
      <c r="W56" s="59"/>
      <c r="X56" s="59"/>
      <c r="Y56" s="10">
        <f t="shared" ref="Y56:Y65" si="12">SUM(G56,I56,K56,M56,P56,R56,T56,V56)</f>
        <v>20</v>
      </c>
      <c r="Z56" s="10">
        <f t="shared" ref="Z56:Z65" si="13">SUM(G56,P56)</f>
        <v>0</v>
      </c>
      <c r="AA56" s="10">
        <f t="shared" ref="AA56:AA65" si="14">SUM(I56,R56)</f>
        <v>20</v>
      </c>
      <c r="AB56" s="10">
        <f t="shared" ref="AB56:AB65" si="15">SUM(K56,T56)</f>
        <v>0</v>
      </c>
      <c r="AC56" s="10">
        <f t="shared" ref="AC56:AC65" si="16">SUM(M56,V56)</f>
        <v>0</v>
      </c>
      <c r="AD56" s="10">
        <f>SUM(G56:N56,P56:W56)</f>
        <v>25</v>
      </c>
      <c r="AE56" s="10">
        <f>SUM(O56,X56)</f>
        <v>1</v>
      </c>
    </row>
    <row r="57" spans="1:31" ht="33.75" customHeight="1">
      <c r="A57" s="159" t="s">
        <v>16</v>
      </c>
      <c r="B57" s="18" t="s">
        <v>401</v>
      </c>
      <c r="C57" s="9" t="str">
        <f>Fakultety!D14</f>
        <v>0912-7LEK-D-GMO</v>
      </c>
      <c r="D57" s="41"/>
      <c r="E57" s="42">
        <v>3</v>
      </c>
      <c r="F57" s="42"/>
      <c r="G57" s="57">
        <v>15</v>
      </c>
      <c r="H57" s="57">
        <v>10</v>
      </c>
      <c r="I57" s="57"/>
      <c r="J57" s="57"/>
      <c r="K57" s="57"/>
      <c r="L57" s="57"/>
      <c r="M57" s="57"/>
      <c r="N57" s="57"/>
      <c r="O57" s="57">
        <v>1</v>
      </c>
      <c r="P57" s="59"/>
      <c r="Q57" s="59"/>
      <c r="R57" s="59"/>
      <c r="S57" s="59"/>
      <c r="T57" s="59"/>
      <c r="U57" s="59"/>
      <c r="V57" s="59"/>
      <c r="W57" s="59"/>
      <c r="X57" s="59"/>
      <c r="Y57" s="10">
        <f t="shared" si="12"/>
        <v>15</v>
      </c>
      <c r="Z57" s="10">
        <f t="shared" si="13"/>
        <v>15</v>
      </c>
      <c r="AA57" s="10">
        <f t="shared" si="14"/>
        <v>0</v>
      </c>
      <c r="AB57" s="10">
        <f t="shared" si="15"/>
        <v>0</v>
      </c>
      <c r="AC57" s="10">
        <f t="shared" si="16"/>
        <v>0</v>
      </c>
      <c r="AD57" s="10">
        <v>25</v>
      </c>
      <c r="AE57" s="10">
        <f>SUM(O57,X57)</f>
        <v>1</v>
      </c>
    </row>
    <row r="58" spans="1:31" ht="33.75" customHeight="1">
      <c r="A58" s="159" t="s">
        <v>17</v>
      </c>
      <c r="B58" s="416" t="s">
        <v>55</v>
      </c>
      <c r="C58" s="194" t="str">
        <f>Fakultety!D15</f>
        <v>0912-7LEK-D-AI</v>
      </c>
      <c r="D58" s="41"/>
      <c r="E58" s="196">
        <v>3</v>
      </c>
      <c r="F58" s="42"/>
      <c r="G58" s="57">
        <v>15</v>
      </c>
      <c r="H58" s="57">
        <v>10</v>
      </c>
      <c r="I58" s="57"/>
      <c r="J58" s="57"/>
      <c r="K58" s="57"/>
      <c r="L58" s="57"/>
      <c r="M58" s="57"/>
      <c r="N58" s="57"/>
      <c r="O58" s="57">
        <v>1</v>
      </c>
      <c r="P58" s="59"/>
      <c r="Q58" s="59"/>
      <c r="R58" s="59"/>
      <c r="S58" s="59"/>
      <c r="T58" s="59"/>
      <c r="U58" s="59"/>
      <c r="V58" s="59"/>
      <c r="W58" s="59"/>
      <c r="X58" s="59"/>
      <c r="Y58" s="10">
        <f t="shared" si="12"/>
        <v>15</v>
      </c>
      <c r="Z58" s="10">
        <f t="shared" si="13"/>
        <v>15</v>
      </c>
      <c r="AA58" s="10">
        <f t="shared" si="14"/>
        <v>0</v>
      </c>
      <c r="AB58" s="10">
        <f t="shared" si="15"/>
        <v>0</v>
      </c>
      <c r="AC58" s="10">
        <f t="shared" si="16"/>
        <v>0</v>
      </c>
      <c r="AD58" s="10">
        <f t="shared" ref="AD58:AD65" si="17">SUM(G58:N58,P58:W58)</f>
        <v>25</v>
      </c>
      <c r="AE58" s="10">
        <f>SUM(O58,X58)</f>
        <v>1</v>
      </c>
    </row>
    <row r="59" spans="1:31" s="149" customFormat="1" ht="33.75" customHeight="1">
      <c r="A59" s="159" t="s">
        <v>14</v>
      </c>
      <c r="B59" s="189" t="str">
        <f ca="1">Fakultety!$C$16</f>
        <v>Molecular basis of sensory organs action</v>
      </c>
      <c r="C59" s="195" t="s">
        <v>495</v>
      </c>
      <c r="D59" s="187"/>
      <c r="E59" s="188">
        <v>3</v>
      </c>
      <c r="F59" s="188"/>
      <c r="G59" s="57">
        <v>15</v>
      </c>
      <c r="H59" s="57">
        <v>10</v>
      </c>
      <c r="I59" s="57"/>
      <c r="J59" s="57"/>
      <c r="K59" s="57"/>
      <c r="L59" s="57"/>
      <c r="M59" s="57"/>
      <c r="N59" s="57"/>
      <c r="O59" s="57">
        <v>1</v>
      </c>
      <c r="P59" s="59"/>
      <c r="Q59" s="59"/>
      <c r="R59" s="59"/>
      <c r="S59" s="59"/>
      <c r="T59" s="59"/>
      <c r="U59" s="59"/>
      <c r="V59" s="59"/>
      <c r="W59" s="59"/>
      <c r="X59" s="59"/>
      <c r="Y59" s="10">
        <f t="shared" si="12"/>
        <v>15</v>
      </c>
      <c r="Z59" s="10">
        <f t="shared" si="13"/>
        <v>15</v>
      </c>
      <c r="AA59" s="10">
        <f t="shared" si="14"/>
        <v>0</v>
      </c>
      <c r="AB59" s="10">
        <f t="shared" si="15"/>
        <v>0</v>
      </c>
      <c r="AC59" s="10">
        <f t="shared" si="16"/>
        <v>0</v>
      </c>
      <c r="AD59" s="10">
        <f t="shared" si="17"/>
        <v>25</v>
      </c>
      <c r="AE59" s="10">
        <v>1</v>
      </c>
    </row>
    <row r="60" spans="1:31" ht="33.75" customHeight="1">
      <c r="A60" s="159" t="s">
        <v>4</v>
      </c>
      <c r="B60" s="18" t="s">
        <v>75</v>
      </c>
      <c r="C60" s="194" t="str">
        <f>Fakultety!D17</f>
        <v>0912-7LEK-D-GE</v>
      </c>
      <c r="D60" s="41"/>
      <c r="E60" s="42">
        <v>4</v>
      </c>
      <c r="F60" s="42"/>
      <c r="G60" s="57"/>
      <c r="H60" s="57"/>
      <c r="I60" s="57"/>
      <c r="J60" s="57"/>
      <c r="K60" s="57"/>
      <c r="L60" s="57"/>
      <c r="M60" s="57"/>
      <c r="N60" s="57"/>
      <c r="O60" s="57"/>
      <c r="P60" s="59">
        <v>15</v>
      </c>
      <c r="Q60" s="59">
        <v>10</v>
      </c>
      <c r="R60" s="59"/>
      <c r="S60" s="59"/>
      <c r="T60" s="59"/>
      <c r="U60" s="59"/>
      <c r="V60" s="59"/>
      <c r="W60" s="59"/>
      <c r="X60" s="59">
        <v>1</v>
      </c>
      <c r="Y60" s="10">
        <f t="shared" si="12"/>
        <v>15</v>
      </c>
      <c r="Z60" s="10">
        <f t="shared" si="13"/>
        <v>15</v>
      </c>
      <c r="AA60" s="10">
        <f t="shared" si="14"/>
        <v>0</v>
      </c>
      <c r="AB60" s="10">
        <f t="shared" si="15"/>
        <v>0</v>
      </c>
      <c r="AC60" s="10">
        <f t="shared" si="16"/>
        <v>0</v>
      </c>
      <c r="AD60" s="10">
        <f t="shared" si="17"/>
        <v>25</v>
      </c>
      <c r="AE60" s="10">
        <f t="shared" ref="AE60:AE65" si="18">SUM(O60,X60)</f>
        <v>1</v>
      </c>
    </row>
    <row r="61" spans="1:31" ht="33.75" customHeight="1">
      <c r="A61" s="159" t="s">
        <v>5</v>
      </c>
      <c r="B61" s="155" t="s">
        <v>211</v>
      </c>
      <c r="C61" s="348" t="s">
        <v>497</v>
      </c>
      <c r="D61" s="41"/>
      <c r="E61" s="42">
        <v>4</v>
      </c>
      <c r="F61" s="42"/>
      <c r="G61" s="57"/>
      <c r="H61" s="57"/>
      <c r="I61" s="57"/>
      <c r="J61" s="57"/>
      <c r="K61" s="57"/>
      <c r="L61" s="57"/>
      <c r="M61" s="57"/>
      <c r="N61" s="57"/>
      <c r="O61" s="57"/>
      <c r="P61" s="59"/>
      <c r="Q61" s="59"/>
      <c r="R61" s="59">
        <v>20</v>
      </c>
      <c r="S61" s="59">
        <v>5</v>
      </c>
      <c r="T61" s="59"/>
      <c r="U61" s="59"/>
      <c r="V61" s="59"/>
      <c r="W61" s="59"/>
      <c r="X61" s="59">
        <v>1</v>
      </c>
      <c r="Y61" s="10">
        <f t="shared" si="12"/>
        <v>20</v>
      </c>
      <c r="Z61" s="10">
        <f t="shared" si="13"/>
        <v>0</v>
      </c>
      <c r="AA61" s="10">
        <f t="shared" si="14"/>
        <v>20</v>
      </c>
      <c r="AB61" s="10">
        <f t="shared" si="15"/>
        <v>0</v>
      </c>
      <c r="AC61" s="10">
        <f t="shared" si="16"/>
        <v>0</v>
      </c>
      <c r="AD61" s="10">
        <f t="shared" si="17"/>
        <v>25</v>
      </c>
      <c r="AE61" s="10">
        <f t="shared" si="18"/>
        <v>1</v>
      </c>
    </row>
    <row r="62" spans="1:31" ht="33.75" customHeight="1">
      <c r="A62" s="159" t="s">
        <v>6</v>
      </c>
      <c r="B62" s="48" t="s">
        <v>76</v>
      </c>
      <c r="C62" s="9" t="str">
        <f>Fakultety!D19</f>
        <v>0912-7LEK-D-MA</v>
      </c>
      <c r="D62" s="41"/>
      <c r="E62" s="42">
        <v>4</v>
      </c>
      <c r="F62" s="42"/>
      <c r="G62" s="57"/>
      <c r="H62" s="57"/>
      <c r="I62" s="57"/>
      <c r="J62" s="57"/>
      <c r="K62" s="57"/>
      <c r="L62" s="57"/>
      <c r="M62" s="57"/>
      <c r="N62" s="57"/>
      <c r="O62" s="57"/>
      <c r="P62" s="59">
        <v>15</v>
      </c>
      <c r="Q62" s="59">
        <v>10</v>
      </c>
      <c r="R62" s="59"/>
      <c r="S62" s="59"/>
      <c r="T62" s="59"/>
      <c r="U62" s="59"/>
      <c r="V62" s="59"/>
      <c r="W62" s="59"/>
      <c r="X62" s="59">
        <v>1</v>
      </c>
      <c r="Y62" s="10">
        <f t="shared" si="12"/>
        <v>15</v>
      </c>
      <c r="Z62" s="10">
        <f t="shared" si="13"/>
        <v>15</v>
      </c>
      <c r="AA62" s="10">
        <f t="shared" si="14"/>
        <v>0</v>
      </c>
      <c r="AB62" s="10">
        <f t="shared" si="15"/>
        <v>0</v>
      </c>
      <c r="AC62" s="10">
        <f t="shared" si="16"/>
        <v>0</v>
      </c>
      <c r="AD62" s="10">
        <f t="shared" si="17"/>
        <v>25</v>
      </c>
      <c r="AE62" s="10">
        <f t="shared" si="18"/>
        <v>1</v>
      </c>
    </row>
    <row r="63" spans="1:31" ht="33.75" customHeight="1">
      <c r="A63" s="159" t="s">
        <v>7</v>
      </c>
      <c r="B63" s="48" t="s">
        <v>77</v>
      </c>
      <c r="C63" s="9" t="str">
        <f>Fakultety!D20</f>
        <v>0912-7LEK-D-OI</v>
      </c>
      <c r="D63" s="41"/>
      <c r="E63" s="42">
        <v>4</v>
      </c>
      <c r="F63" s="42"/>
      <c r="G63" s="57"/>
      <c r="H63" s="57"/>
      <c r="I63" s="57"/>
      <c r="J63" s="57"/>
      <c r="K63" s="57"/>
      <c r="L63" s="57"/>
      <c r="M63" s="57"/>
      <c r="N63" s="57"/>
      <c r="O63" s="57"/>
      <c r="P63" s="59">
        <v>15</v>
      </c>
      <c r="Q63" s="59">
        <v>10</v>
      </c>
      <c r="R63" s="59"/>
      <c r="S63" s="59"/>
      <c r="T63" s="59"/>
      <c r="U63" s="59"/>
      <c r="V63" s="59"/>
      <c r="W63" s="59"/>
      <c r="X63" s="59">
        <v>1</v>
      </c>
      <c r="Y63" s="10">
        <f t="shared" si="12"/>
        <v>15</v>
      </c>
      <c r="Z63" s="10">
        <f t="shared" si="13"/>
        <v>15</v>
      </c>
      <c r="AA63" s="10">
        <f t="shared" si="14"/>
        <v>0</v>
      </c>
      <c r="AB63" s="10">
        <f t="shared" si="15"/>
        <v>0</v>
      </c>
      <c r="AC63" s="10">
        <f t="shared" si="16"/>
        <v>0</v>
      </c>
      <c r="AD63" s="10">
        <f t="shared" si="17"/>
        <v>25</v>
      </c>
      <c r="AE63" s="10">
        <f t="shared" si="18"/>
        <v>1</v>
      </c>
    </row>
    <row r="64" spans="1:31" s="149" customFormat="1" ht="33.75" customHeight="1">
      <c r="A64" s="159" t="s">
        <v>8</v>
      </c>
      <c r="B64" s="155" t="s">
        <v>217</v>
      </c>
      <c r="C64" s="153" t="str">
        <f>Fakultety!D21</f>
        <v>0912-7LEK-D-HT</v>
      </c>
      <c r="D64" s="176"/>
      <c r="E64" s="177">
        <v>4</v>
      </c>
      <c r="F64" s="177"/>
      <c r="G64" s="57"/>
      <c r="H64" s="57"/>
      <c r="I64" s="57"/>
      <c r="J64" s="57"/>
      <c r="K64" s="57"/>
      <c r="L64" s="57"/>
      <c r="M64" s="57"/>
      <c r="N64" s="57"/>
      <c r="O64" s="57"/>
      <c r="P64" s="59">
        <v>15</v>
      </c>
      <c r="Q64" s="59">
        <v>10</v>
      </c>
      <c r="R64" s="59"/>
      <c r="S64" s="59"/>
      <c r="T64" s="59"/>
      <c r="U64" s="59"/>
      <c r="V64" s="59"/>
      <c r="W64" s="59"/>
      <c r="X64" s="59">
        <v>1</v>
      </c>
      <c r="Y64" s="10">
        <f t="shared" si="12"/>
        <v>15</v>
      </c>
      <c r="Z64" s="10">
        <f t="shared" si="13"/>
        <v>15</v>
      </c>
      <c r="AA64" s="10">
        <f t="shared" si="14"/>
        <v>0</v>
      </c>
      <c r="AB64" s="10">
        <f t="shared" si="15"/>
        <v>0</v>
      </c>
      <c r="AC64" s="10">
        <f t="shared" si="16"/>
        <v>0</v>
      </c>
      <c r="AD64" s="10">
        <f t="shared" si="17"/>
        <v>25</v>
      </c>
      <c r="AE64" s="10">
        <f t="shared" si="18"/>
        <v>1</v>
      </c>
    </row>
    <row r="65" spans="1:32" s="149" customFormat="1" ht="33.75" customHeight="1">
      <c r="A65" s="159" t="s">
        <v>9</v>
      </c>
      <c r="B65" s="155" t="s">
        <v>383</v>
      </c>
      <c r="C65" s="153" t="str">
        <f>Fakultety!D22</f>
        <v>0912-7LEK-D-PD</v>
      </c>
      <c r="D65" s="371"/>
      <c r="E65" s="372">
        <v>4</v>
      </c>
      <c r="F65" s="372"/>
      <c r="G65" s="57"/>
      <c r="H65" s="57"/>
      <c r="I65" s="57"/>
      <c r="J65" s="57"/>
      <c r="K65" s="57"/>
      <c r="L65" s="57"/>
      <c r="M65" s="57"/>
      <c r="N65" s="57"/>
      <c r="O65" s="57"/>
      <c r="P65" s="59">
        <v>15</v>
      </c>
      <c r="Q65" s="59">
        <v>10</v>
      </c>
      <c r="R65" s="59"/>
      <c r="S65" s="59"/>
      <c r="T65" s="59"/>
      <c r="U65" s="59"/>
      <c r="V65" s="59"/>
      <c r="W65" s="59"/>
      <c r="X65" s="59">
        <v>1</v>
      </c>
      <c r="Y65" s="10">
        <f t="shared" si="12"/>
        <v>15</v>
      </c>
      <c r="Z65" s="10">
        <f t="shared" si="13"/>
        <v>15</v>
      </c>
      <c r="AA65" s="10">
        <f t="shared" si="14"/>
        <v>0</v>
      </c>
      <c r="AB65" s="10">
        <f t="shared" si="15"/>
        <v>0</v>
      </c>
      <c r="AC65" s="10">
        <f t="shared" si="16"/>
        <v>0</v>
      </c>
      <c r="AD65" s="10">
        <f t="shared" si="17"/>
        <v>25</v>
      </c>
      <c r="AE65" s="10">
        <f t="shared" si="18"/>
        <v>1</v>
      </c>
    </row>
    <row r="68" spans="1:32" ht="18.75">
      <c r="A68" s="150"/>
      <c r="Q68" s="3" t="s">
        <v>78</v>
      </c>
    </row>
    <row r="73" spans="1:32" ht="18.75">
      <c r="B73" s="335" t="s">
        <v>299</v>
      </c>
      <c r="C73" s="335"/>
      <c r="D73" s="335"/>
      <c r="E73" s="335"/>
      <c r="F73" s="335"/>
      <c r="G73" s="335"/>
      <c r="H73" s="335"/>
      <c r="I73" s="335"/>
      <c r="J73" s="335"/>
      <c r="K73" s="315"/>
      <c r="L73" s="315"/>
      <c r="M73" s="315"/>
      <c r="N73" s="315"/>
      <c r="O73" s="315"/>
      <c r="P73" s="315"/>
      <c r="Q73" s="315"/>
      <c r="R73" s="315"/>
      <c r="S73" s="315"/>
      <c r="T73" s="315"/>
      <c r="U73" s="315"/>
      <c r="V73" s="315"/>
    </row>
    <row r="74" spans="1:32" s="149" customFormat="1" ht="18.75">
      <c r="A74" s="161"/>
      <c r="B74" s="335" t="s">
        <v>391</v>
      </c>
      <c r="C74" s="335"/>
      <c r="D74" s="335"/>
      <c r="E74" s="335"/>
      <c r="F74" s="335"/>
      <c r="G74" s="335"/>
      <c r="H74" s="335"/>
      <c r="I74" s="335"/>
      <c r="J74" s="335"/>
      <c r="K74" s="315"/>
      <c r="L74" s="315"/>
      <c r="M74" s="315"/>
      <c r="N74" s="315"/>
      <c r="O74" s="315"/>
      <c r="P74" s="315"/>
      <c r="Q74" s="315"/>
      <c r="R74" s="315"/>
      <c r="S74" s="315"/>
      <c r="T74" s="315"/>
      <c r="U74" s="315"/>
      <c r="V74" s="315"/>
    </row>
    <row r="75" spans="1:32" ht="18.75">
      <c r="B75" s="339" t="s">
        <v>388</v>
      </c>
      <c r="C75" s="339"/>
      <c r="D75" s="339"/>
      <c r="E75" s="339"/>
      <c r="F75" s="339"/>
      <c r="G75" s="339"/>
      <c r="H75" s="339"/>
      <c r="I75" s="335"/>
      <c r="J75" s="335"/>
      <c r="K75" s="315"/>
      <c r="L75" s="315"/>
      <c r="M75" s="315"/>
      <c r="N75" s="315"/>
      <c r="O75" s="315"/>
      <c r="P75" s="315"/>
      <c r="Q75" s="315"/>
      <c r="R75" s="315"/>
      <c r="S75" s="315"/>
      <c r="T75" s="315"/>
      <c r="U75" s="315"/>
      <c r="V75" s="315"/>
      <c r="W75" s="149"/>
      <c r="X75" s="149"/>
      <c r="Y75" s="149"/>
      <c r="Z75" s="149"/>
      <c r="AA75" s="149"/>
      <c r="AB75" s="149"/>
      <c r="AC75" s="149"/>
      <c r="AD75" s="149"/>
      <c r="AE75" s="149"/>
      <c r="AF75" s="149"/>
    </row>
    <row r="76" spans="1:32" ht="20.25">
      <c r="B76" s="339" t="s">
        <v>313</v>
      </c>
      <c r="C76" s="339"/>
      <c r="D76" s="339"/>
      <c r="E76" s="339"/>
      <c r="F76" s="339"/>
      <c r="G76" s="339"/>
      <c r="H76" s="339"/>
      <c r="I76" s="335"/>
      <c r="J76" s="335"/>
      <c r="K76" s="315"/>
      <c r="L76" s="315"/>
      <c r="M76" s="315"/>
      <c r="N76" s="315"/>
      <c r="O76" s="315"/>
      <c r="P76" s="315"/>
      <c r="Q76" s="315"/>
      <c r="R76" s="315"/>
      <c r="S76" s="315"/>
      <c r="T76" s="315"/>
      <c r="U76" s="315"/>
      <c r="V76" s="315"/>
      <c r="W76" s="27"/>
      <c r="X76" s="349"/>
      <c r="Y76" s="149"/>
      <c r="Z76" s="149"/>
      <c r="AA76" s="149"/>
      <c r="AB76" s="149"/>
      <c r="AC76" s="149"/>
      <c r="AD76" s="149"/>
      <c r="AE76" s="149"/>
      <c r="AF76" s="149"/>
    </row>
    <row r="77" spans="1:32" ht="18.75">
      <c r="B77" s="339" t="s">
        <v>314</v>
      </c>
      <c r="C77" s="339"/>
      <c r="D77" s="339"/>
      <c r="E77" s="339"/>
      <c r="F77" s="339"/>
      <c r="G77" s="339"/>
      <c r="H77" s="339"/>
      <c r="I77" s="335"/>
      <c r="J77" s="335"/>
      <c r="K77" s="315"/>
      <c r="L77" s="315"/>
      <c r="M77" s="315"/>
      <c r="N77" s="315"/>
      <c r="O77" s="315"/>
      <c r="P77" s="315"/>
      <c r="Q77" s="315"/>
      <c r="R77" s="315"/>
      <c r="S77" s="315"/>
      <c r="T77" s="315"/>
      <c r="U77" s="315"/>
      <c r="V77" s="315"/>
      <c r="W77" s="149"/>
      <c r="X77" s="149"/>
      <c r="Y77" s="149"/>
      <c r="Z77" s="149"/>
      <c r="AA77" s="149"/>
      <c r="AB77" s="149"/>
      <c r="AC77" s="149"/>
      <c r="AD77" s="149"/>
      <c r="AE77" s="149"/>
      <c r="AF77" s="149"/>
    </row>
    <row r="78" spans="1:32" ht="18.75">
      <c r="B78" s="339" t="s">
        <v>315</v>
      </c>
      <c r="C78" s="315"/>
      <c r="D78" s="315"/>
      <c r="E78" s="315"/>
      <c r="F78" s="315"/>
      <c r="G78" s="315"/>
      <c r="H78" s="315"/>
      <c r="I78" s="315"/>
      <c r="J78" s="315"/>
      <c r="K78" s="315"/>
      <c r="L78" s="315"/>
      <c r="M78" s="315"/>
      <c r="N78" s="315"/>
      <c r="O78" s="315"/>
      <c r="P78" s="315"/>
      <c r="Q78" s="315"/>
      <c r="R78" s="315"/>
      <c r="S78" s="315"/>
      <c r="T78" s="315"/>
      <c r="U78" s="315"/>
      <c r="V78" s="315"/>
      <c r="W78" s="349"/>
      <c r="X78" s="349"/>
      <c r="Y78" s="349"/>
      <c r="Z78" s="349"/>
      <c r="AA78" s="349"/>
      <c r="AB78" s="349"/>
      <c r="AC78" s="349"/>
      <c r="AD78" s="349"/>
      <c r="AE78" s="349"/>
      <c r="AF78" s="349"/>
    </row>
    <row r="79" spans="1:32" ht="18.75">
      <c r="B79" s="339" t="s">
        <v>386</v>
      </c>
      <c r="C79" s="315"/>
      <c r="D79" s="315"/>
      <c r="E79" s="315"/>
      <c r="F79" s="315"/>
      <c r="G79" s="315"/>
      <c r="H79" s="315"/>
      <c r="I79" s="315"/>
      <c r="J79" s="315"/>
      <c r="K79" s="315"/>
      <c r="L79" s="315"/>
      <c r="M79" s="315"/>
      <c r="N79" s="315"/>
      <c r="O79" s="315"/>
      <c r="P79" s="315"/>
      <c r="Q79" s="315"/>
      <c r="R79" s="315"/>
      <c r="S79" s="315"/>
      <c r="T79" s="315"/>
      <c r="U79" s="315"/>
      <c r="V79" s="315"/>
      <c r="W79" s="149"/>
      <c r="X79" s="149"/>
      <c r="Y79" s="149"/>
      <c r="Z79" s="149"/>
      <c r="AA79" s="149"/>
      <c r="AB79" s="149"/>
      <c r="AC79" s="149"/>
      <c r="AD79" s="149"/>
      <c r="AE79" s="149"/>
      <c r="AF79" s="149"/>
    </row>
    <row r="80" spans="1:32" ht="20.25">
      <c r="B80" s="335" t="s">
        <v>316</v>
      </c>
      <c r="C80" s="315"/>
      <c r="D80" s="315"/>
      <c r="E80" s="315"/>
      <c r="F80" s="315"/>
      <c r="G80" s="315"/>
      <c r="H80" s="315"/>
      <c r="I80" s="315"/>
      <c r="J80" s="315"/>
      <c r="K80" s="315"/>
      <c r="L80" s="315"/>
      <c r="M80" s="315"/>
      <c r="N80" s="315"/>
      <c r="O80" s="315"/>
      <c r="P80" s="315"/>
      <c r="Q80" s="315"/>
      <c r="R80" s="315"/>
      <c r="S80" s="315"/>
      <c r="T80" s="315"/>
      <c r="U80" s="315"/>
      <c r="V80" s="315"/>
      <c r="W80" s="27"/>
      <c r="X80" s="349"/>
      <c r="Y80" s="149"/>
      <c r="Z80" s="149"/>
      <c r="AA80" s="149"/>
      <c r="AB80" s="149"/>
      <c r="AC80" s="149"/>
      <c r="AD80" s="149"/>
      <c r="AE80" s="149"/>
      <c r="AF80" s="149"/>
    </row>
    <row r="81" spans="1:32" ht="18.75">
      <c r="B81" s="339" t="s">
        <v>317</v>
      </c>
      <c r="C81" s="315"/>
      <c r="D81" s="315"/>
      <c r="E81" s="315"/>
      <c r="F81" s="315"/>
      <c r="G81" s="315"/>
      <c r="H81" s="315"/>
      <c r="I81" s="315"/>
      <c r="J81" s="315"/>
      <c r="K81" s="315"/>
      <c r="L81" s="315"/>
      <c r="M81" s="315"/>
      <c r="N81" s="315"/>
      <c r="O81" s="315"/>
      <c r="P81" s="315"/>
      <c r="Q81" s="315"/>
      <c r="R81" s="315"/>
      <c r="S81" s="315"/>
      <c r="T81" s="315"/>
      <c r="U81" s="315"/>
      <c r="V81" s="315"/>
      <c r="W81" s="149"/>
      <c r="X81" s="149"/>
      <c r="Y81" s="149"/>
      <c r="Z81" s="149"/>
      <c r="AA81" s="149"/>
      <c r="AB81" s="149"/>
      <c r="AC81" s="149"/>
      <c r="AD81" s="149"/>
      <c r="AE81" s="149"/>
      <c r="AF81" s="149"/>
    </row>
    <row r="82" spans="1:32" ht="18.75">
      <c r="B82" s="335" t="s">
        <v>318</v>
      </c>
      <c r="C82" s="315"/>
      <c r="D82" s="315"/>
      <c r="E82" s="315"/>
      <c r="F82" s="315"/>
      <c r="G82" s="315"/>
      <c r="H82" s="315"/>
      <c r="I82" s="315"/>
      <c r="J82" s="315"/>
      <c r="K82" s="315"/>
      <c r="L82" s="315"/>
      <c r="M82" s="315"/>
      <c r="N82" s="315"/>
      <c r="O82" s="315"/>
      <c r="P82" s="315"/>
      <c r="Q82" s="315"/>
      <c r="R82" s="315"/>
      <c r="S82" s="315"/>
      <c r="T82" s="315"/>
      <c r="U82" s="315"/>
      <c r="V82" s="315"/>
      <c r="W82" s="349"/>
      <c r="X82" s="349"/>
      <c r="Y82" s="349"/>
      <c r="Z82" s="349"/>
      <c r="AA82" s="349"/>
      <c r="AB82" s="349"/>
      <c r="AC82" s="349"/>
      <c r="AD82" s="349"/>
      <c r="AE82" s="349"/>
      <c r="AF82" s="349"/>
    </row>
    <row r="83" spans="1:32" ht="18.75">
      <c r="B83" s="339" t="s">
        <v>317</v>
      </c>
      <c r="C83" s="315"/>
      <c r="D83" s="315"/>
      <c r="E83" s="315"/>
      <c r="F83" s="315"/>
      <c r="G83" s="315"/>
      <c r="H83" s="315"/>
      <c r="I83" s="315"/>
      <c r="J83" s="315"/>
      <c r="K83" s="315"/>
      <c r="L83" s="315"/>
      <c r="M83" s="315"/>
      <c r="N83" s="315"/>
      <c r="O83" s="315"/>
      <c r="P83" s="315"/>
      <c r="Q83" s="315"/>
      <c r="R83" s="315"/>
      <c r="S83" s="315"/>
      <c r="T83" s="315"/>
      <c r="U83" s="315"/>
      <c r="V83" s="315"/>
      <c r="W83" s="149"/>
      <c r="X83" s="149"/>
      <c r="Y83" s="149"/>
      <c r="Z83" s="149"/>
      <c r="AA83" s="149"/>
      <c r="AB83" s="149"/>
      <c r="AC83" s="149"/>
      <c r="AD83" s="149"/>
      <c r="AE83" s="149"/>
      <c r="AF83" s="149"/>
    </row>
    <row r="84" spans="1:32" ht="18.75">
      <c r="B84" s="335" t="s">
        <v>319</v>
      </c>
      <c r="C84" s="315"/>
      <c r="D84" s="315"/>
      <c r="E84" s="315"/>
      <c r="F84" s="315"/>
      <c r="G84" s="315"/>
      <c r="H84" s="315"/>
      <c r="I84" s="315"/>
      <c r="J84" s="315"/>
      <c r="K84" s="315"/>
      <c r="L84" s="315"/>
      <c r="M84" s="315"/>
      <c r="N84" s="315"/>
      <c r="O84" s="315"/>
      <c r="P84" s="315"/>
      <c r="Q84" s="315"/>
      <c r="R84" s="315"/>
      <c r="S84" s="315"/>
      <c r="T84" s="315"/>
      <c r="U84" s="315"/>
      <c r="V84" s="315"/>
      <c r="W84" s="149"/>
      <c r="X84" s="149"/>
      <c r="Y84" s="149"/>
      <c r="Z84" s="149"/>
      <c r="AA84" s="149"/>
      <c r="AB84" s="149"/>
      <c r="AC84" s="149"/>
      <c r="AD84" s="149"/>
      <c r="AE84" s="149"/>
      <c r="AF84" s="149"/>
    </row>
    <row r="85" spans="1:32" ht="18.75">
      <c r="B85" s="335" t="s">
        <v>320</v>
      </c>
      <c r="C85" s="315"/>
      <c r="D85" s="315"/>
      <c r="E85" s="315"/>
      <c r="F85" s="315"/>
      <c r="G85" s="315"/>
      <c r="H85" s="315"/>
      <c r="I85" s="315"/>
      <c r="J85" s="315"/>
      <c r="K85" s="315"/>
      <c r="L85" s="315"/>
      <c r="M85" s="315"/>
      <c r="N85" s="315"/>
      <c r="O85" s="315"/>
      <c r="P85" s="315"/>
      <c r="Q85" s="315"/>
      <c r="R85" s="315"/>
      <c r="S85" s="315"/>
      <c r="T85" s="315"/>
      <c r="U85" s="315"/>
      <c r="V85" s="315"/>
    </row>
    <row r="86" spans="1:32" ht="20.25">
      <c r="B86" s="339" t="s">
        <v>385</v>
      </c>
      <c r="C86" s="315"/>
      <c r="D86" s="315"/>
      <c r="E86" s="315"/>
      <c r="F86" s="315"/>
      <c r="G86" s="382"/>
      <c r="H86" s="315"/>
      <c r="I86" s="315"/>
      <c r="J86" s="315"/>
      <c r="K86" s="315"/>
      <c r="L86" s="315"/>
      <c r="M86" s="315"/>
      <c r="N86" s="315"/>
      <c r="O86" s="315"/>
      <c r="P86" s="315"/>
      <c r="Q86" s="315"/>
      <c r="R86" s="315"/>
      <c r="S86" s="315"/>
      <c r="T86" s="315"/>
      <c r="U86" s="315"/>
      <c r="V86" s="315"/>
    </row>
    <row r="87" spans="1:32" ht="18.75">
      <c r="B87" s="335" t="s">
        <v>321</v>
      </c>
      <c r="C87" s="315"/>
      <c r="D87" s="315"/>
      <c r="E87" s="315"/>
      <c r="F87" s="315"/>
      <c r="G87" s="315"/>
      <c r="H87" s="315"/>
      <c r="I87" s="315"/>
      <c r="J87" s="315"/>
      <c r="K87" s="315"/>
      <c r="L87" s="315"/>
      <c r="M87" s="315"/>
      <c r="N87" s="315"/>
      <c r="O87" s="315"/>
      <c r="P87" s="315"/>
      <c r="Q87" s="315"/>
      <c r="R87" s="315"/>
      <c r="S87" s="315"/>
      <c r="T87" s="315"/>
      <c r="U87" s="315"/>
      <c r="V87" s="315"/>
    </row>
    <row r="88" spans="1:32" ht="21.75" customHeight="1">
      <c r="B88" s="339" t="s">
        <v>322</v>
      </c>
      <c r="C88" s="315"/>
      <c r="D88" s="315"/>
      <c r="E88" s="315"/>
      <c r="F88" s="315"/>
      <c r="G88" s="315"/>
      <c r="H88" s="315"/>
      <c r="I88" s="315"/>
      <c r="J88" s="315"/>
      <c r="K88" s="315"/>
      <c r="L88" s="315"/>
      <c r="M88" s="315"/>
      <c r="N88" s="315"/>
      <c r="O88" s="315"/>
      <c r="P88" s="315"/>
      <c r="Q88" s="315"/>
      <c r="R88" s="315"/>
      <c r="S88" s="315"/>
      <c r="T88" s="315"/>
      <c r="U88" s="315"/>
      <c r="V88" s="315"/>
    </row>
    <row r="89" spans="1:32" s="149" customFormat="1" ht="21.75" customHeight="1">
      <c r="A89" s="161"/>
      <c r="B89" s="335" t="s">
        <v>323</v>
      </c>
      <c r="C89" s="315"/>
      <c r="D89" s="315"/>
      <c r="E89" s="315"/>
      <c r="F89" s="315"/>
      <c r="G89" s="315"/>
      <c r="H89" s="315"/>
      <c r="I89" s="315"/>
      <c r="J89" s="315"/>
      <c r="K89" s="315"/>
      <c r="L89" s="315"/>
      <c r="M89" s="315"/>
      <c r="N89" s="315"/>
      <c r="O89" s="315"/>
      <c r="P89" s="315"/>
      <c r="Q89" s="315"/>
      <c r="R89" s="315"/>
      <c r="S89" s="315"/>
      <c r="T89" s="315"/>
      <c r="U89" s="315"/>
      <c r="V89" s="315"/>
    </row>
    <row r="90" spans="1:32" s="149" customFormat="1" ht="21.75" customHeight="1">
      <c r="A90" s="161"/>
      <c r="B90" s="339" t="s">
        <v>384</v>
      </c>
      <c r="C90" s="315"/>
      <c r="D90" s="315"/>
      <c r="E90" s="315"/>
      <c r="F90" s="315"/>
      <c r="G90" s="382"/>
      <c r="H90" s="315"/>
      <c r="I90" s="315"/>
      <c r="J90" s="315"/>
      <c r="K90" s="315"/>
      <c r="L90" s="315"/>
      <c r="M90" s="315"/>
      <c r="N90" s="315"/>
      <c r="O90" s="315"/>
      <c r="P90" s="315"/>
      <c r="Q90" s="315"/>
      <c r="R90" s="315"/>
      <c r="S90" s="315"/>
      <c r="T90" s="315"/>
      <c r="U90" s="315"/>
      <c r="V90" s="315"/>
    </row>
    <row r="91" spans="1:32" ht="23.25" customHeight="1">
      <c r="B91" s="335" t="s">
        <v>324</v>
      </c>
      <c r="C91" s="315"/>
      <c r="D91" s="315"/>
      <c r="E91" s="315"/>
      <c r="F91" s="315"/>
      <c r="G91" s="315"/>
      <c r="H91" s="315"/>
      <c r="I91" s="315"/>
      <c r="J91" s="315"/>
      <c r="K91" s="315"/>
      <c r="L91" s="315"/>
      <c r="M91" s="315"/>
      <c r="N91" s="315"/>
      <c r="O91" s="315"/>
      <c r="P91" s="315"/>
      <c r="Q91" s="315"/>
      <c r="R91" s="315"/>
      <c r="S91" s="315"/>
      <c r="T91" s="315"/>
      <c r="U91" s="315"/>
      <c r="V91" s="315"/>
    </row>
    <row r="92" spans="1:32" ht="18.75">
      <c r="B92" s="339" t="s">
        <v>325</v>
      </c>
      <c r="C92" s="315"/>
      <c r="D92" s="315"/>
      <c r="E92" s="315"/>
      <c r="F92" s="315"/>
      <c r="G92" s="315"/>
      <c r="H92" s="315"/>
      <c r="I92" s="315"/>
      <c r="J92" s="315"/>
      <c r="K92" s="315"/>
      <c r="L92" s="315"/>
      <c r="M92" s="315"/>
      <c r="N92" s="315"/>
      <c r="O92" s="315"/>
      <c r="P92" s="315"/>
      <c r="Q92" s="315"/>
      <c r="R92" s="315"/>
      <c r="S92" s="315"/>
      <c r="T92" s="315"/>
      <c r="U92" s="315"/>
      <c r="V92" s="315"/>
    </row>
    <row r="93" spans="1:32" ht="18.75">
      <c r="B93" s="335" t="s">
        <v>326</v>
      </c>
      <c r="C93" s="315"/>
      <c r="D93" s="315"/>
      <c r="E93" s="315"/>
      <c r="F93" s="315"/>
      <c r="G93" s="315"/>
      <c r="H93" s="315"/>
      <c r="I93" s="315"/>
      <c r="J93" s="315"/>
      <c r="K93" s="315"/>
      <c r="L93" s="315"/>
      <c r="M93" s="315"/>
      <c r="N93" s="315"/>
      <c r="O93" s="315"/>
      <c r="P93" s="315"/>
      <c r="Q93" s="315"/>
      <c r="R93" s="315"/>
      <c r="S93" s="315"/>
      <c r="T93" s="315"/>
      <c r="U93" s="315"/>
      <c r="V93" s="315"/>
    </row>
    <row r="94" spans="1:32" ht="18.75">
      <c r="B94" s="339" t="s">
        <v>327</v>
      </c>
      <c r="C94" s="315"/>
      <c r="D94" s="315"/>
      <c r="E94" s="315"/>
      <c r="F94" s="315"/>
      <c r="G94" s="315"/>
      <c r="H94" s="315"/>
      <c r="I94" s="315"/>
      <c r="J94" s="315"/>
      <c r="K94" s="315"/>
      <c r="L94" s="315"/>
      <c r="M94" s="315"/>
      <c r="N94" s="315"/>
      <c r="O94" s="315"/>
      <c r="P94" s="315"/>
      <c r="Q94" s="315"/>
      <c r="R94" s="315"/>
      <c r="S94" s="315"/>
      <c r="T94" s="315"/>
      <c r="U94" s="315"/>
      <c r="V94" s="315"/>
    </row>
    <row r="95" spans="1:32" ht="18.75">
      <c r="B95" s="339"/>
      <c r="C95" s="149"/>
      <c r="D95" s="149"/>
      <c r="E95" s="149"/>
      <c r="F95" s="149"/>
      <c r="G95" s="149"/>
      <c r="H95" s="149"/>
      <c r="I95" s="149"/>
      <c r="J95" s="149"/>
      <c r="K95" s="149"/>
      <c r="L95" s="149"/>
      <c r="M95" s="149"/>
      <c r="N95" s="149"/>
      <c r="O95" s="149"/>
      <c r="P95" s="149"/>
      <c r="Q95" s="149"/>
      <c r="R95" s="149"/>
    </row>
    <row r="96" spans="1:32" ht="21">
      <c r="B96" s="149"/>
      <c r="C96" s="379" t="s">
        <v>389</v>
      </c>
      <c r="D96" s="378"/>
      <c r="E96" s="378"/>
      <c r="F96" s="378"/>
      <c r="G96" s="380"/>
      <c r="H96" s="380"/>
      <c r="I96" s="380"/>
      <c r="J96" s="381"/>
      <c r="K96" s="149"/>
      <c r="L96" s="149"/>
      <c r="M96" s="149"/>
      <c r="N96" s="149"/>
      <c r="O96" s="149"/>
      <c r="P96" s="149"/>
      <c r="Q96" s="149"/>
      <c r="R96" s="149"/>
    </row>
  </sheetData>
  <mergeCells count="49">
    <mergeCell ref="AD6:AD9"/>
    <mergeCell ref="A37:C37"/>
    <mergeCell ref="A1:AE1"/>
    <mergeCell ref="A5:F5"/>
    <mergeCell ref="G5:AE5"/>
    <mergeCell ref="A6:A9"/>
    <mergeCell ref="B6:B9"/>
    <mergeCell ref="C6:C9"/>
    <mergeCell ref="D6:F7"/>
    <mergeCell ref="AE6:AE9"/>
    <mergeCell ref="G7:O7"/>
    <mergeCell ref="P7:X7"/>
    <mergeCell ref="P8:Q8"/>
    <mergeCell ref="D8:D9"/>
    <mergeCell ref="E8:E9"/>
    <mergeCell ref="F8:F9"/>
    <mergeCell ref="Y6:Y9"/>
    <mergeCell ref="Z6:Z9"/>
    <mergeCell ref="AA6:AA9"/>
    <mergeCell ref="AB6:AB9"/>
    <mergeCell ref="AC6:AC9"/>
    <mergeCell ref="V8:W8"/>
    <mergeCell ref="X8:X9"/>
    <mergeCell ref="O8:O9"/>
    <mergeCell ref="T8:U8"/>
    <mergeCell ref="R8:S8"/>
    <mergeCell ref="A2:B2"/>
    <mergeCell ref="H2:P2"/>
    <mergeCell ref="A3:B3"/>
    <mergeCell ref="A35:A36"/>
    <mergeCell ref="B35:C36"/>
    <mergeCell ref="A33:C33"/>
    <mergeCell ref="A29:C29"/>
    <mergeCell ref="A14:C14"/>
    <mergeCell ref="A20:C20"/>
    <mergeCell ref="G8:H8"/>
    <mergeCell ref="I8:J8"/>
    <mergeCell ref="K8:L8"/>
    <mergeCell ref="M8:N8"/>
    <mergeCell ref="A24:C24"/>
    <mergeCell ref="B39:C39"/>
    <mergeCell ref="B40:C40"/>
    <mergeCell ref="B41:C41"/>
    <mergeCell ref="B43:C43"/>
    <mergeCell ref="A54:AE54"/>
    <mergeCell ref="B44:C44"/>
    <mergeCell ref="B45:C45"/>
    <mergeCell ref="A47:AE47"/>
    <mergeCell ref="B42:C42"/>
  </mergeCells>
  <pageMargins left="0.23622047244094491" right="0.23622047244094491" top="0" bottom="0" header="0" footer="0"/>
  <pageSetup paperSize="9" scale="53" fitToHeight="0" orientation="landscape" r:id="rId1"/>
  <rowBreaks count="1" manualBreakCount="1">
    <brk id="46"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9"/>
  <sheetViews>
    <sheetView tabSelected="1" zoomScale="75" zoomScaleNormal="75" zoomScaleSheetLayoutView="80" workbookViewId="0">
      <pane xSplit="30" ySplit="9" topLeftCell="AE38" activePane="bottomRight" state="frozen"/>
      <selection pane="topRight" activeCell="AE1" sqref="AE1"/>
      <selection pane="bottomLeft" activeCell="A10" sqref="A10"/>
      <selection pane="bottomRight" activeCell="J47" sqref="J47"/>
    </sheetView>
  </sheetViews>
  <sheetFormatPr defaultRowHeight="15"/>
  <cols>
    <col min="1" max="1" width="7" style="150" customWidth="1"/>
    <col min="2" max="2" width="43.85546875" customWidth="1"/>
    <col min="3" max="3" width="30.140625" customWidth="1"/>
    <col min="4" max="4" width="7.7109375" customWidth="1"/>
    <col min="5" max="5" width="11.5703125" customWidth="1"/>
    <col min="6" max="6" width="7.7109375" customWidth="1"/>
    <col min="7" max="14" width="5.140625" customWidth="1"/>
    <col min="15" max="15" width="6.5703125" customWidth="1"/>
    <col min="16" max="23" width="5.85546875" customWidth="1"/>
    <col min="24" max="24" width="6.5703125" customWidth="1"/>
    <col min="25" max="29" width="6" customWidth="1"/>
    <col min="30" max="30" width="10.85546875" customWidth="1"/>
    <col min="31" max="31" width="10" customWidth="1"/>
  </cols>
  <sheetData>
    <row r="1" spans="1:32" s="7" customFormat="1" ht="57" customHeight="1">
      <c r="A1" s="493" t="s">
        <v>263</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316"/>
    </row>
    <row r="2" spans="1:32" s="7" customFormat="1" ht="36" customHeight="1">
      <c r="A2" s="474" t="s">
        <v>398</v>
      </c>
      <c r="B2" s="475"/>
      <c r="C2" s="285" t="s">
        <v>59</v>
      </c>
      <c r="D2" s="281"/>
      <c r="E2" s="286"/>
      <c r="F2" s="286"/>
      <c r="G2" s="286"/>
      <c r="H2" s="476" t="s">
        <v>79</v>
      </c>
      <c r="I2" s="476"/>
      <c r="J2" s="476"/>
      <c r="K2" s="476"/>
      <c r="L2" s="476"/>
      <c r="M2" s="476"/>
      <c r="N2" s="476"/>
      <c r="O2" s="476"/>
      <c r="P2" s="476"/>
      <c r="Q2" s="287"/>
      <c r="R2" s="287"/>
      <c r="S2" s="287"/>
      <c r="T2" s="287"/>
      <c r="U2" s="287"/>
      <c r="V2" s="287"/>
      <c r="W2" s="287"/>
      <c r="X2" s="287"/>
      <c r="Y2" s="287"/>
      <c r="Z2" s="287"/>
      <c r="AA2" s="287"/>
      <c r="AB2" s="287"/>
      <c r="AC2" s="287"/>
      <c r="AD2" s="287"/>
      <c r="AE2" s="287"/>
    </row>
    <row r="3" spans="1:32" s="7" customFormat="1" ht="36" customHeight="1">
      <c r="A3" s="477" t="s">
        <v>80</v>
      </c>
      <c r="B3" s="478"/>
      <c r="C3" s="288"/>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row>
    <row r="4" spans="1:32" s="7" customFormat="1" ht="20.25" customHeight="1" thickBot="1">
      <c r="A4" s="289"/>
      <c r="B4" s="281" t="s">
        <v>255</v>
      </c>
      <c r="C4" s="53"/>
      <c r="D4" s="46"/>
      <c r="E4" s="143"/>
      <c r="F4" s="46"/>
      <c r="G4" s="47"/>
      <c r="H4" s="46"/>
      <c r="I4" s="47"/>
      <c r="J4" s="290"/>
      <c r="K4" s="290"/>
      <c r="L4" s="290"/>
      <c r="M4" s="290"/>
      <c r="N4" s="290"/>
      <c r="O4" s="290"/>
      <c r="P4" s="290"/>
      <c r="Q4" s="290"/>
      <c r="R4" s="290"/>
      <c r="S4" s="290"/>
      <c r="T4" s="290"/>
      <c r="U4" s="290"/>
      <c r="V4" s="290"/>
      <c r="W4" s="290"/>
      <c r="X4" s="290"/>
      <c r="Y4" s="290"/>
      <c r="Z4" s="290"/>
      <c r="AA4" s="290"/>
      <c r="AB4" s="290"/>
      <c r="AC4" s="290"/>
      <c r="AD4" s="290"/>
      <c r="AE4" s="290"/>
    </row>
    <row r="5" spans="1:32" ht="15" customHeight="1">
      <c r="A5" s="486"/>
      <c r="B5" s="487"/>
      <c r="C5" s="487"/>
      <c r="D5" s="487"/>
      <c r="E5" s="487"/>
      <c r="F5" s="488"/>
      <c r="G5" s="489" t="s">
        <v>32</v>
      </c>
      <c r="H5" s="490"/>
      <c r="I5" s="490"/>
      <c r="J5" s="490"/>
      <c r="K5" s="490"/>
      <c r="L5" s="490"/>
      <c r="M5" s="490"/>
      <c r="N5" s="490"/>
      <c r="O5" s="490"/>
      <c r="P5" s="490"/>
      <c r="Q5" s="490"/>
      <c r="R5" s="490"/>
      <c r="S5" s="490"/>
      <c r="T5" s="490"/>
      <c r="U5" s="490"/>
      <c r="V5" s="490"/>
      <c r="W5" s="490"/>
      <c r="X5" s="490"/>
      <c r="Y5" s="490"/>
      <c r="Z5" s="490"/>
      <c r="AA5" s="490"/>
      <c r="AB5" s="490"/>
      <c r="AC5" s="490"/>
      <c r="AD5" s="490"/>
      <c r="AE5" s="491"/>
    </row>
    <row r="6" spans="1:32" ht="15" customHeight="1">
      <c r="A6" s="495" t="s">
        <v>26</v>
      </c>
      <c r="B6" s="424" t="s">
        <v>27</v>
      </c>
      <c r="C6" s="424" t="s">
        <v>28</v>
      </c>
      <c r="D6" s="449" t="s">
        <v>159</v>
      </c>
      <c r="E6" s="449"/>
      <c r="F6" s="449"/>
      <c r="G6" s="502" t="s">
        <v>83</v>
      </c>
      <c r="H6" s="503"/>
      <c r="I6" s="503"/>
      <c r="J6" s="503"/>
      <c r="K6" s="503"/>
      <c r="L6" s="503"/>
      <c r="M6" s="503"/>
      <c r="N6" s="503"/>
      <c r="O6" s="503"/>
      <c r="P6" s="503"/>
      <c r="Q6" s="503"/>
      <c r="R6" s="503"/>
      <c r="S6" s="503"/>
      <c r="T6" s="503"/>
      <c r="U6" s="503"/>
      <c r="V6" s="503"/>
      <c r="W6" s="503"/>
      <c r="X6" s="504"/>
      <c r="Y6" s="438" t="s">
        <v>35</v>
      </c>
      <c r="Z6" s="438" t="s">
        <v>2</v>
      </c>
      <c r="AA6" s="438" t="s">
        <v>173</v>
      </c>
      <c r="AB6" s="438" t="s">
        <v>174</v>
      </c>
      <c r="AC6" s="438" t="s">
        <v>2</v>
      </c>
      <c r="AD6" s="438" t="s">
        <v>37</v>
      </c>
      <c r="AE6" s="438" t="s">
        <v>36</v>
      </c>
    </row>
    <row r="7" spans="1:32" ht="18.75" customHeight="1">
      <c r="A7" s="495"/>
      <c r="B7" s="424"/>
      <c r="C7" s="424"/>
      <c r="D7" s="449"/>
      <c r="E7" s="449"/>
      <c r="F7" s="449"/>
      <c r="G7" s="445" t="s">
        <v>81</v>
      </c>
      <c r="H7" s="446"/>
      <c r="I7" s="446"/>
      <c r="J7" s="446"/>
      <c r="K7" s="446"/>
      <c r="L7" s="446"/>
      <c r="M7" s="446"/>
      <c r="N7" s="446"/>
      <c r="O7" s="447"/>
      <c r="P7" s="440" t="s">
        <v>82</v>
      </c>
      <c r="Q7" s="462"/>
      <c r="R7" s="462"/>
      <c r="S7" s="462"/>
      <c r="T7" s="462"/>
      <c r="U7" s="462"/>
      <c r="V7" s="462"/>
      <c r="W7" s="462"/>
      <c r="X7" s="441"/>
      <c r="Y7" s="439"/>
      <c r="Z7" s="439"/>
      <c r="AA7" s="439"/>
      <c r="AB7" s="439"/>
      <c r="AC7" s="439"/>
      <c r="AD7" s="439"/>
      <c r="AE7" s="439"/>
    </row>
    <row r="8" spans="1:32" ht="27.75" customHeight="1">
      <c r="A8" s="496"/>
      <c r="B8" s="425"/>
      <c r="C8" s="425"/>
      <c r="D8" s="425" t="s">
        <v>0</v>
      </c>
      <c r="E8" s="425" t="s">
        <v>29</v>
      </c>
      <c r="F8" s="425" t="s">
        <v>30</v>
      </c>
      <c r="G8" s="445" t="s">
        <v>256</v>
      </c>
      <c r="H8" s="447"/>
      <c r="I8" s="445" t="s">
        <v>257</v>
      </c>
      <c r="J8" s="447"/>
      <c r="K8" s="445" t="s">
        <v>258</v>
      </c>
      <c r="L8" s="447"/>
      <c r="M8" s="445" t="s">
        <v>259</v>
      </c>
      <c r="N8" s="447"/>
      <c r="O8" s="463" t="s">
        <v>1</v>
      </c>
      <c r="P8" s="440" t="s">
        <v>256</v>
      </c>
      <c r="Q8" s="441"/>
      <c r="R8" s="440" t="s">
        <v>257</v>
      </c>
      <c r="S8" s="441"/>
      <c r="T8" s="440" t="s">
        <v>258</v>
      </c>
      <c r="U8" s="441"/>
      <c r="V8" s="440" t="s">
        <v>259</v>
      </c>
      <c r="W8" s="441"/>
      <c r="X8" s="442" t="s">
        <v>1</v>
      </c>
      <c r="Y8" s="439"/>
      <c r="Z8" s="439"/>
      <c r="AA8" s="439"/>
      <c r="AB8" s="439"/>
      <c r="AC8" s="439"/>
      <c r="AD8" s="439"/>
      <c r="AE8" s="439"/>
    </row>
    <row r="9" spans="1:32" ht="60" customHeight="1">
      <c r="A9" s="495"/>
      <c r="B9" s="424"/>
      <c r="C9" s="424"/>
      <c r="D9" s="492"/>
      <c r="E9" s="492"/>
      <c r="F9" s="492"/>
      <c r="G9" s="237" t="s">
        <v>33</v>
      </c>
      <c r="H9" s="237" t="s">
        <v>34</v>
      </c>
      <c r="I9" s="237" t="s">
        <v>33</v>
      </c>
      <c r="J9" s="237" t="s">
        <v>34</v>
      </c>
      <c r="K9" s="237" t="s">
        <v>33</v>
      </c>
      <c r="L9" s="237" t="s">
        <v>34</v>
      </c>
      <c r="M9" s="237" t="s">
        <v>33</v>
      </c>
      <c r="N9" s="237" t="s">
        <v>34</v>
      </c>
      <c r="O9" s="464"/>
      <c r="P9" s="238" t="s">
        <v>33</v>
      </c>
      <c r="Q9" s="238" t="s">
        <v>34</v>
      </c>
      <c r="R9" s="238" t="s">
        <v>33</v>
      </c>
      <c r="S9" s="238" t="s">
        <v>34</v>
      </c>
      <c r="T9" s="238" t="s">
        <v>33</v>
      </c>
      <c r="U9" s="238" t="s">
        <v>34</v>
      </c>
      <c r="V9" s="238" t="s">
        <v>33</v>
      </c>
      <c r="W9" s="238" t="s">
        <v>34</v>
      </c>
      <c r="X9" s="443"/>
      <c r="Y9" s="439"/>
      <c r="Z9" s="439"/>
      <c r="AA9" s="439"/>
      <c r="AB9" s="439"/>
      <c r="AC9" s="439"/>
      <c r="AD9" s="439"/>
      <c r="AE9" s="439"/>
    </row>
    <row r="10" spans="1:32" ht="15.75">
      <c r="A10" s="291" t="s">
        <v>271</v>
      </c>
      <c r="B10" s="252"/>
      <c r="C10" s="253"/>
      <c r="D10" s="252"/>
      <c r="E10" s="254"/>
      <c r="F10" s="252"/>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6"/>
    </row>
    <row r="11" spans="1:32" ht="22.5" customHeight="1">
      <c r="A11" s="317">
        <v>3.4</v>
      </c>
      <c r="B11" s="8" t="s">
        <v>85</v>
      </c>
      <c r="C11" s="245" t="str">
        <f>Razem!C23</f>
        <v>0912-7LEK-C-Pat</v>
      </c>
      <c r="D11" s="246">
        <v>6</v>
      </c>
      <c r="E11" s="244" t="s">
        <v>180</v>
      </c>
      <c r="F11" s="247"/>
      <c r="G11" s="57">
        <v>20</v>
      </c>
      <c r="H11" s="57">
        <v>30</v>
      </c>
      <c r="I11" s="57">
        <v>45</v>
      </c>
      <c r="J11" s="57">
        <v>30</v>
      </c>
      <c r="K11" s="57"/>
      <c r="L11" s="57"/>
      <c r="M11" s="57"/>
      <c r="N11" s="57"/>
      <c r="O11" s="57">
        <v>5</v>
      </c>
      <c r="P11" s="59">
        <v>20</v>
      </c>
      <c r="Q11" s="59">
        <v>55</v>
      </c>
      <c r="R11" s="59">
        <v>45</v>
      </c>
      <c r="S11" s="59">
        <v>30</v>
      </c>
      <c r="T11" s="59"/>
      <c r="U11" s="59"/>
      <c r="V11" s="59"/>
      <c r="W11" s="59"/>
      <c r="X11" s="59">
        <v>6</v>
      </c>
      <c r="Y11" s="39">
        <f>SUM(G11,I11,K11,M11,P11,R11,T11,V11)</f>
        <v>130</v>
      </c>
      <c r="Z11" s="39">
        <f>SUM(G11,P11)</f>
        <v>40</v>
      </c>
      <c r="AA11" s="39">
        <f>SUM(I11,R11)</f>
        <v>90</v>
      </c>
      <c r="AB11" s="39">
        <f>SUM(K11,T11)</f>
        <v>0</v>
      </c>
      <c r="AC11" s="39">
        <f>SUM(M11,V11)</f>
        <v>0</v>
      </c>
      <c r="AD11" s="39">
        <f>SUM(G11:N11,P11:W11)</f>
        <v>275</v>
      </c>
      <c r="AE11" s="39">
        <f>SUM(O11,X11)</f>
        <v>11</v>
      </c>
    </row>
    <row r="12" spans="1:32" ht="22.5" customHeight="1">
      <c r="A12" s="318">
        <v>3.5</v>
      </c>
      <c r="B12" s="8" t="s">
        <v>250</v>
      </c>
      <c r="C12" s="245" t="str">
        <f>Razem!C24</f>
        <v>0912-7LEK-C-PT</v>
      </c>
      <c r="D12" s="246">
        <v>6</v>
      </c>
      <c r="E12" s="244" t="s">
        <v>180</v>
      </c>
      <c r="F12" s="247"/>
      <c r="G12" s="57">
        <v>20</v>
      </c>
      <c r="H12" s="57">
        <v>55</v>
      </c>
      <c r="I12" s="57">
        <v>40</v>
      </c>
      <c r="J12" s="57">
        <v>35</v>
      </c>
      <c r="K12" s="57"/>
      <c r="L12" s="57"/>
      <c r="M12" s="57"/>
      <c r="N12" s="57"/>
      <c r="O12" s="57">
        <v>6</v>
      </c>
      <c r="P12" s="59">
        <v>25</v>
      </c>
      <c r="Q12" s="59">
        <v>50</v>
      </c>
      <c r="R12" s="59">
        <v>40</v>
      </c>
      <c r="S12" s="59">
        <v>35</v>
      </c>
      <c r="T12" s="59"/>
      <c r="U12" s="59"/>
      <c r="V12" s="59"/>
      <c r="W12" s="59"/>
      <c r="X12" s="59">
        <v>6</v>
      </c>
      <c r="Y12" s="39">
        <f>SUM(G12,I12,K12,M12,P12,R12,T12,V12)</f>
        <v>125</v>
      </c>
      <c r="Z12" s="39">
        <f>SUM(G12,P12)</f>
        <v>45</v>
      </c>
      <c r="AA12" s="39">
        <f>SUM(I12,R12)</f>
        <v>80</v>
      </c>
      <c r="AB12" s="39">
        <f>SUM(K12,T12)</f>
        <v>0</v>
      </c>
      <c r="AC12" s="39">
        <f>SUM(M12,V12)</f>
        <v>0</v>
      </c>
      <c r="AD12" s="39">
        <f>SUM(G12:N12,P12:W12)</f>
        <v>300</v>
      </c>
      <c r="AE12" s="39">
        <f>SUM(O12,X12)</f>
        <v>12</v>
      </c>
    </row>
    <row r="13" spans="1:32" s="149" customFormat="1" ht="22.5" customHeight="1">
      <c r="A13" s="319">
        <v>3.7</v>
      </c>
      <c r="B13" s="34" t="s">
        <v>84</v>
      </c>
      <c r="C13" s="296" t="str">
        <f>Razem!C26</f>
        <v>0912-7LEK-C-Pp</v>
      </c>
      <c r="D13" s="246">
        <v>6</v>
      </c>
      <c r="E13" s="244" t="s">
        <v>180</v>
      </c>
      <c r="F13" s="247"/>
      <c r="G13" s="57">
        <v>15</v>
      </c>
      <c r="H13" s="57">
        <v>10</v>
      </c>
      <c r="I13" s="57">
        <v>20</v>
      </c>
      <c r="J13" s="57">
        <v>30</v>
      </c>
      <c r="K13" s="57"/>
      <c r="L13" s="57"/>
      <c r="M13" s="57"/>
      <c r="N13" s="57"/>
      <c r="O13" s="57">
        <v>3</v>
      </c>
      <c r="P13" s="59">
        <v>15</v>
      </c>
      <c r="Q13" s="59">
        <v>35</v>
      </c>
      <c r="R13" s="59">
        <v>20</v>
      </c>
      <c r="S13" s="59">
        <v>30</v>
      </c>
      <c r="T13" s="59"/>
      <c r="U13" s="59"/>
      <c r="V13" s="59"/>
      <c r="W13" s="59"/>
      <c r="X13" s="59">
        <v>4</v>
      </c>
      <c r="Y13" s="39">
        <f>SUM(G13,I13,K13,M13,P13,R13,T13,V13)</f>
        <v>70</v>
      </c>
      <c r="Z13" s="39">
        <f>SUM(G13,P13)</f>
        <v>30</v>
      </c>
      <c r="AA13" s="39">
        <f>SUM(I13,R13)</f>
        <v>40</v>
      </c>
      <c r="AB13" s="39">
        <f>SUM(K13,T13)</f>
        <v>0</v>
      </c>
      <c r="AC13" s="39">
        <f>SUM(M13,V13)</f>
        <v>0</v>
      </c>
      <c r="AD13" s="39">
        <f>SUM(G13:N13,P13:W13)</f>
        <v>175</v>
      </c>
      <c r="AE13" s="39">
        <f>SUM(O13,X13)</f>
        <v>7</v>
      </c>
    </row>
    <row r="14" spans="1:32" s="149" customFormat="1" ht="15" customHeight="1">
      <c r="A14" s="427" t="s">
        <v>24</v>
      </c>
      <c r="B14" s="485"/>
      <c r="C14" s="428"/>
      <c r="D14" s="250"/>
      <c r="E14" s="251"/>
      <c r="F14" s="250"/>
      <c r="G14" s="258">
        <f t="shared" ref="G14:AE14" si="0">SUM(G11:G13)</f>
        <v>55</v>
      </c>
      <c r="H14" s="258">
        <f t="shared" si="0"/>
        <v>95</v>
      </c>
      <c r="I14" s="258">
        <f t="shared" si="0"/>
        <v>105</v>
      </c>
      <c r="J14" s="258">
        <f t="shared" si="0"/>
        <v>95</v>
      </c>
      <c r="K14" s="258">
        <f t="shared" si="0"/>
        <v>0</v>
      </c>
      <c r="L14" s="258">
        <f t="shared" si="0"/>
        <v>0</v>
      </c>
      <c r="M14" s="258">
        <f t="shared" si="0"/>
        <v>0</v>
      </c>
      <c r="N14" s="258">
        <f t="shared" si="0"/>
        <v>0</v>
      </c>
      <c r="O14" s="258">
        <f t="shared" si="0"/>
        <v>14</v>
      </c>
      <c r="P14" s="258">
        <f t="shared" si="0"/>
        <v>60</v>
      </c>
      <c r="Q14" s="258">
        <f t="shared" si="0"/>
        <v>140</v>
      </c>
      <c r="R14" s="258">
        <f t="shared" si="0"/>
        <v>105</v>
      </c>
      <c r="S14" s="258">
        <f t="shared" si="0"/>
        <v>95</v>
      </c>
      <c r="T14" s="258">
        <f t="shared" si="0"/>
        <v>0</v>
      </c>
      <c r="U14" s="258">
        <f t="shared" si="0"/>
        <v>0</v>
      </c>
      <c r="V14" s="258">
        <f t="shared" si="0"/>
        <v>0</v>
      </c>
      <c r="W14" s="258">
        <f t="shared" si="0"/>
        <v>0</v>
      </c>
      <c r="X14" s="258">
        <f t="shared" si="0"/>
        <v>16</v>
      </c>
      <c r="Y14" s="258">
        <f t="shared" si="0"/>
        <v>325</v>
      </c>
      <c r="Z14" s="258">
        <f t="shared" si="0"/>
        <v>115</v>
      </c>
      <c r="AA14" s="258">
        <f t="shared" si="0"/>
        <v>210</v>
      </c>
      <c r="AB14" s="258">
        <f t="shared" si="0"/>
        <v>0</v>
      </c>
      <c r="AC14" s="258">
        <f t="shared" si="0"/>
        <v>0</v>
      </c>
      <c r="AD14" s="258">
        <f t="shared" si="0"/>
        <v>750</v>
      </c>
      <c r="AE14" s="258">
        <f t="shared" si="0"/>
        <v>30</v>
      </c>
      <c r="AF14" s="234"/>
    </row>
    <row r="15" spans="1:32" s="149" customFormat="1" ht="15" customHeight="1">
      <c r="A15" s="263" t="s">
        <v>268</v>
      </c>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row>
    <row r="16" spans="1:32" s="149" customFormat="1" ht="37.5" customHeight="1">
      <c r="A16" s="318">
        <v>4.9000000000000004</v>
      </c>
      <c r="B16" s="8" t="s">
        <v>117</v>
      </c>
      <c r="C16" s="403" t="str">
        <f>Razem!C37</f>
        <v>0912-7LEK-C-PCS</v>
      </c>
      <c r="D16" s="320"/>
      <c r="E16" s="300" t="s">
        <v>180</v>
      </c>
      <c r="F16" s="321"/>
      <c r="G16" s="57"/>
      <c r="H16" s="57"/>
      <c r="I16" s="57">
        <v>20</v>
      </c>
      <c r="J16" s="57">
        <v>10</v>
      </c>
      <c r="K16" s="57"/>
      <c r="L16" s="57"/>
      <c r="M16" s="57"/>
      <c r="N16" s="57"/>
      <c r="O16" s="57">
        <v>1</v>
      </c>
      <c r="P16" s="59"/>
      <c r="Q16" s="59"/>
      <c r="R16" s="59">
        <v>20</v>
      </c>
      <c r="S16" s="59">
        <v>10</v>
      </c>
      <c r="T16" s="59"/>
      <c r="U16" s="59"/>
      <c r="V16" s="59"/>
      <c r="W16" s="59"/>
      <c r="X16" s="59">
        <v>1</v>
      </c>
      <c r="Y16" s="320">
        <f>SUM(G16,I16,K16,M16,P16,R16,T16,V16)</f>
        <v>40</v>
      </c>
      <c r="Z16" s="320">
        <f>SUM(G16,P16)</f>
        <v>0</v>
      </c>
      <c r="AA16" s="320">
        <f>SUM(I16,R16)</f>
        <v>40</v>
      </c>
      <c r="AB16" s="320">
        <f>SUM(K16,T16)</f>
        <v>0</v>
      </c>
      <c r="AC16" s="320">
        <f>SUM(M16,V16)</f>
        <v>0</v>
      </c>
      <c r="AD16" s="320">
        <f>SUM(G16:N16,P16:W16)</f>
        <v>60</v>
      </c>
      <c r="AE16" s="320">
        <f>SUM(O16,X16)</f>
        <v>2</v>
      </c>
    </row>
    <row r="17" spans="1:31" s="149" customFormat="1" ht="15" customHeight="1">
      <c r="A17" s="427" t="s">
        <v>24</v>
      </c>
      <c r="B17" s="485"/>
      <c r="C17" s="428"/>
      <c r="D17" s="250"/>
      <c r="E17" s="251"/>
      <c r="F17" s="250"/>
      <c r="G17" s="258"/>
      <c r="H17" s="258"/>
      <c r="I17" s="258">
        <f>SUM(I16)</f>
        <v>20</v>
      </c>
      <c r="J17" s="258">
        <f>SUM(J16)</f>
        <v>10</v>
      </c>
      <c r="K17" s="258"/>
      <c r="L17" s="258"/>
      <c r="M17" s="258"/>
      <c r="N17" s="258"/>
      <c r="O17" s="258">
        <f>SUM(O16)</f>
        <v>1</v>
      </c>
      <c r="P17" s="258"/>
      <c r="Q17" s="258"/>
      <c r="R17" s="258">
        <f>SUM(R16)</f>
        <v>20</v>
      </c>
      <c r="S17" s="258">
        <f>SUM(S16)</f>
        <v>10</v>
      </c>
      <c r="T17" s="258"/>
      <c r="U17" s="258"/>
      <c r="V17" s="258"/>
      <c r="W17" s="258"/>
      <c r="X17" s="258">
        <f t="shared" ref="X17:AE17" si="1">SUM(X16)</f>
        <v>1</v>
      </c>
      <c r="Y17" s="258">
        <f t="shared" si="1"/>
        <v>40</v>
      </c>
      <c r="Z17" s="258">
        <f t="shared" si="1"/>
        <v>0</v>
      </c>
      <c r="AA17" s="258">
        <f t="shared" si="1"/>
        <v>40</v>
      </c>
      <c r="AB17" s="258">
        <f t="shared" si="1"/>
        <v>0</v>
      </c>
      <c r="AC17" s="258">
        <f t="shared" si="1"/>
        <v>0</v>
      </c>
      <c r="AD17" s="258">
        <f t="shared" si="1"/>
        <v>60</v>
      </c>
      <c r="AE17" s="258">
        <f t="shared" si="1"/>
        <v>2</v>
      </c>
    </row>
    <row r="18" spans="1:31" ht="15.75">
      <c r="A18" s="291" t="s">
        <v>274</v>
      </c>
      <c r="B18" s="263"/>
      <c r="C18" s="264"/>
      <c r="D18" s="263"/>
      <c r="E18" s="322"/>
      <c r="F18" s="263"/>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7"/>
    </row>
    <row r="19" spans="1:31" ht="33.75" customHeight="1">
      <c r="A19" s="158">
        <v>5.0999999999999996</v>
      </c>
      <c r="B19" s="33" t="s">
        <v>87</v>
      </c>
      <c r="C19" s="245" t="str">
        <f>Razem!C40</f>
        <v>0912-7LEK-C-Pe</v>
      </c>
      <c r="D19" s="246">
        <v>11</v>
      </c>
      <c r="E19" s="244" t="s">
        <v>286</v>
      </c>
      <c r="F19" s="247"/>
      <c r="G19" s="57">
        <v>15</v>
      </c>
      <c r="H19" s="57">
        <v>10</v>
      </c>
      <c r="I19" s="57">
        <v>15</v>
      </c>
      <c r="J19" s="57">
        <v>10</v>
      </c>
      <c r="K19" s="57">
        <v>25</v>
      </c>
      <c r="L19" s="57"/>
      <c r="M19" s="57"/>
      <c r="N19" s="57"/>
      <c r="O19" s="57">
        <v>3</v>
      </c>
      <c r="P19" s="59"/>
      <c r="Q19" s="59"/>
      <c r="R19" s="59"/>
      <c r="S19" s="59"/>
      <c r="T19" s="59"/>
      <c r="U19" s="59"/>
      <c r="V19" s="59"/>
      <c r="W19" s="59"/>
      <c r="X19" s="59"/>
      <c r="Y19" s="39">
        <f>SUM(G19,I19,K19,M19,P19,R19,T19,V19)</f>
        <v>55</v>
      </c>
      <c r="Z19" s="39">
        <f>SUM(G19,P19)</f>
        <v>15</v>
      </c>
      <c r="AA19" s="39">
        <f>SUM(I19,R19)</f>
        <v>15</v>
      </c>
      <c r="AB19" s="39">
        <f>SUM(K19,T19)</f>
        <v>25</v>
      </c>
      <c r="AC19" s="39">
        <f>SUM(M19,V19)</f>
        <v>0</v>
      </c>
      <c r="AD19" s="39">
        <f>SUM(G19:N19,P19:W19)</f>
        <v>75</v>
      </c>
      <c r="AE19" s="39">
        <f>SUM(O19,X19)</f>
        <v>3</v>
      </c>
    </row>
    <row r="20" spans="1:31" s="149" customFormat="1" ht="33.75" customHeight="1">
      <c r="A20" s="158">
        <v>5.2</v>
      </c>
      <c r="B20" s="33" t="s">
        <v>88</v>
      </c>
      <c r="C20" s="245" t="str">
        <f>Razem!C41</f>
        <v>0912-7LEK-C-IM</v>
      </c>
      <c r="D20" s="268" t="s">
        <v>6</v>
      </c>
      <c r="E20" s="244" t="s">
        <v>610</v>
      </c>
      <c r="F20" s="247"/>
      <c r="G20" s="57"/>
      <c r="H20" s="57"/>
      <c r="I20" s="57"/>
      <c r="J20" s="57"/>
      <c r="K20" s="57"/>
      <c r="L20" s="57"/>
      <c r="M20" s="57"/>
      <c r="N20" s="57"/>
      <c r="O20" s="57"/>
      <c r="P20" s="59">
        <v>15</v>
      </c>
      <c r="Q20" s="59">
        <v>10</v>
      </c>
      <c r="R20" s="59">
        <v>10</v>
      </c>
      <c r="S20" s="59">
        <v>0</v>
      </c>
      <c r="T20" s="59">
        <v>15</v>
      </c>
      <c r="U20" s="59"/>
      <c r="V20" s="59"/>
      <c r="W20" s="59"/>
      <c r="X20" s="59">
        <v>2</v>
      </c>
      <c r="Y20" s="39">
        <f>SUM(P20,R20,T20)</f>
        <v>40</v>
      </c>
      <c r="Z20" s="39">
        <f>SUM(P20)</f>
        <v>15</v>
      </c>
      <c r="AA20" s="39">
        <f>SUM(R20)</f>
        <v>10</v>
      </c>
      <c r="AB20" s="39">
        <f>SUM(T20)</f>
        <v>15</v>
      </c>
      <c r="AC20" s="39">
        <f>SUM(V20)</f>
        <v>0</v>
      </c>
      <c r="AD20" s="39">
        <f>SUM(P20:T20)</f>
        <v>50</v>
      </c>
      <c r="AE20" s="39">
        <f>SUM(X20)</f>
        <v>2</v>
      </c>
    </row>
    <row r="21" spans="1:31" ht="50.25" customHeight="1">
      <c r="A21" s="158">
        <v>5.2</v>
      </c>
      <c r="B21" s="33" t="s">
        <v>222</v>
      </c>
      <c r="C21" s="245" t="str">
        <f>Razem!C42</f>
        <v>0912-7LEK-C-IM</v>
      </c>
      <c r="D21" s="246">
        <v>11</v>
      </c>
      <c r="E21" s="244" t="s">
        <v>15</v>
      </c>
      <c r="F21" s="247"/>
      <c r="G21" s="57">
        <v>15</v>
      </c>
      <c r="H21" s="57">
        <v>10</v>
      </c>
      <c r="I21" s="57">
        <v>15</v>
      </c>
      <c r="J21" s="57">
        <v>10</v>
      </c>
      <c r="K21" s="57">
        <v>25</v>
      </c>
      <c r="L21" s="57"/>
      <c r="M21" s="57"/>
      <c r="N21" s="57"/>
      <c r="O21" s="57">
        <v>3</v>
      </c>
      <c r="P21" s="59"/>
      <c r="Q21" s="59"/>
      <c r="R21" s="59"/>
      <c r="S21" s="59"/>
      <c r="T21" s="59"/>
      <c r="U21" s="59"/>
      <c r="V21" s="59"/>
      <c r="W21" s="59"/>
      <c r="X21" s="59"/>
      <c r="Y21" s="39">
        <f>SUM(G21,I21,K21,M21,P21,R21,T21,V21)</f>
        <v>55</v>
      </c>
      <c r="Z21" s="39">
        <f>SUM(G21,P21)</f>
        <v>15</v>
      </c>
      <c r="AA21" s="39">
        <f>SUM(I21,R21)</f>
        <v>15</v>
      </c>
      <c r="AB21" s="39">
        <f>SUM(K21,T21)</f>
        <v>25</v>
      </c>
      <c r="AC21" s="39">
        <f>SUM(M21,V21)</f>
        <v>0</v>
      </c>
      <c r="AD21" s="39">
        <f>SUM(G21:N21,P21:W21)</f>
        <v>75</v>
      </c>
      <c r="AE21" s="39">
        <f>SUM(O21,X21)</f>
        <v>3</v>
      </c>
    </row>
    <row r="22" spans="1:31" ht="31.5" customHeight="1">
      <c r="A22" s="158">
        <v>5.8</v>
      </c>
      <c r="B22" s="33" t="s">
        <v>89</v>
      </c>
      <c r="C22" s="245" t="str">
        <f>Razem!C48</f>
        <v>0912-7LEK-C-DV</v>
      </c>
      <c r="D22" s="246">
        <v>6</v>
      </c>
      <c r="E22" s="244">
        <v>6</v>
      </c>
      <c r="F22" s="247"/>
      <c r="G22" s="57"/>
      <c r="H22" s="57"/>
      <c r="I22" s="57"/>
      <c r="J22" s="57"/>
      <c r="K22" s="57"/>
      <c r="L22" s="57"/>
      <c r="M22" s="57"/>
      <c r="N22" s="57"/>
      <c r="O22" s="57"/>
      <c r="P22" s="59">
        <v>15</v>
      </c>
      <c r="Q22" s="59">
        <v>10</v>
      </c>
      <c r="R22" s="59">
        <v>15</v>
      </c>
      <c r="S22" s="59">
        <v>10</v>
      </c>
      <c r="T22" s="59">
        <v>25</v>
      </c>
      <c r="U22" s="59"/>
      <c r="V22" s="59"/>
      <c r="W22" s="59"/>
      <c r="X22" s="59">
        <v>3</v>
      </c>
      <c r="Y22" s="39">
        <f>SUM(G22,I22,K22,M22,P22,R22,T22,V22)</f>
        <v>55</v>
      </c>
      <c r="Z22" s="39">
        <f>SUM(G22,P22)</f>
        <v>15</v>
      </c>
      <c r="AA22" s="39">
        <f>SUM(I22,R22)</f>
        <v>15</v>
      </c>
      <c r="AB22" s="39">
        <f>SUM(K22,T22)</f>
        <v>25</v>
      </c>
      <c r="AC22" s="39">
        <f>SUM(M22,V22)</f>
        <v>0</v>
      </c>
      <c r="AD22" s="39">
        <f>SUM(G22:N22,P22:W22)</f>
        <v>75</v>
      </c>
      <c r="AE22" s="39">
        <f>SUM(O22,X22)</f>
        <v>3</v>
      </c>
    </row>
    <row r="23" spans="1:31" ht="27.75" customHeight="1">
      <c r="A23" s="323">
        <v>5.1100000000000003</v>
      </c>
      <c r="B23" s="33" t="s">
        <v>90</v>
      </c>
      <c r="C23" s="245" t="str">
        <f>Razem!C51</f>
        <v>0912-7LEK-C-LD</v>
      </c>
      <c r="D23" s="246">
        <v>5</v>
      </c>
      <c r="E23" s="244">
        <v>5</v>
      </c>
      <c r="F23" s="247"/>
      <c r="G23" s="57">
        <v>15</v>
      </c>
      <c r="H23" s="57">
        <v>10</v>
      </c>
      <c r="I23" s="57">
        <v>40</v>
      </c>
      <c r="J23" s="57">
        <v>35</v>
      </c>
      <c r="K23" s="57"/>
      <c r="L23" s="57"/>
      <c r="M23" s="57"/>
      <c r="N23" s="57"/>
      <c r="O23" s="57">
        <v>4</v>
      </c>
      <c r="P23" s="59"/>
      <c r="Q23" s="59"/>
      <c r="R23" s="59"/>
      <c r="S23" s="59"/>
      <c r="T23" s="59"/>
      <c r="U23" s="59"/>
      <c r="V23" s="59"/>
      <c r="W23" s="59"/>
      <c r="X23" s="59"/>
      <c r="Y23" s="39">
        <f>SUM(G23,I23,K23,M23,P23,R23,T23,V23)</f>
        <v>55</v>
      </c>
      <c r="Z23" s="39">
        <f>SUM(G23,P23)</f>
        <v>15</v>
      </c>
      <c r="AA23" s="39">
        <f>SUM(I23,R23)</f>
        <v>40</v>
      </c>
      <c r="AB23" s="39">
        <f>SUM(K23,T23)</f>
        <v>0</v>
      </c>
      <c r="AC23" s="39">
        <f>SUM(M23,V23)</f>
        <v>0</v>
      </c>
      <c r="AD23" s="39">
        <f>SUM(G23:N23,P23:W23)</f>
        <v>100</v>
      </c>
      <c r="AE23" s="39">
        <f>SUM(O23,X23)</f>
        <v>4</v>
      </c>
    </row>
    <row r="24" spans="1:31" ht="15.75">
      <c r="A24" s="427" t="s">
        <v>24</v>
      </c>
      <c r="B24" s="485"/>
      <c r="C24" s="428"/>
      <c r="D24" s="250"/>
      <c r="E24" s="251"/>
      <c r="F24" s="250"/>
      <c r="G24" s="258">
        <f t="shared" ref="G24:AE24" si="2">SUM(G19:G23)</f>
        <v>45</v>
      </c>
      <c r="H24" s="258">
        <f t="shared" si="2"/>
        <v>30</v>
      </c>
      <c r="I24" s="258">
        <f t="shared" si="2"/>
        <v>70</v>
      </c>
      <c r="J24" s="258">
        <f t="shared" si="2"/>
        <v>55</v>
      </c>
      <c r="K24" s="258">
        <f t="shared" si="2"/>
        <v>50</v>
      </c>
      <c r="L24" s="258">
        <f t="shared" si="2"/>
        <v>0</v>
      </c>
      <c r="M24" s="258">
        <f t="shared" si="2"/>
        <v>0</v>
      </c>
      <c r="N24" s="258">
        <f t="shared" si="2"/>
        <v>0</v>
      </c>
      <c r="O24" s="258">
        <f t="shared" si="2"/>
        <v>10</v>
      </c>
      <c r="P24" s="258">
        <f t="shared" si="2"/>
        <v>30</v>
      </c>
      <c r="Q24" s="258">
        <f t="shared" si="2"/>
        <v>20</v>
      </c>
      <c r="R24" s="258">
        <f t="shared" si="2"/>
        <v>25</v>
      </c>
      <c r="S24" s="258">
        <f t="shared" si="2"/>
        <v>10</v>
      </c>
      <c r="T24" s="258">
        <f t="shared" si="2"/>
        <v>40</v>
      </c>
      <c r="U24" s="258">
        <f t="shared" si="2"/>
        <v>0</v>
      </c>
      <c r="V24" s="258">
        <f t="shared" si="2"/>
        <v>0</v>
      </c>
      <c r="W24" s="258">
        <f t="shared" si="2"/>
        <v>0</v>
      </c>
      <c r="X24" s="258">
        <f t="shared" si="2"/>
        <v>5</v>
      </c>
      <c r="Y24" s="258">
        <f t="shared" si="2"/>
        <v>260</v>
      </c>
      <c r="Z24" s="258">
        <f t="shared" si="2"/>
        <v>75</v>
      </c>
      <c r="AA24" s="258">
        <f t="shared" si="2"/>
        <v>95</v>
      </c>
      <c r="AB24" s="258">
        <f t="shared" si="2"/>
        <v>90</v>
      </c>
      <c r="AC24" s="258">
        <f t="shared" si="2"/>
        <v>0</v>
      </c>
      <c r="AD24" s="258">
        <f t="shared" si="2"/>
        <v>375</v>
      </c>
      <c r="AE24" s="258">
        <f t="shared" si="2"/>
        <v>15</v>
      </c>
    </row>
    <row r="25" spans="1:31" ht="15.75">
      <c r="A25" s="291" t="s">
        <v>275</v>
      </c>
      <c r="B25" s="252"/>
      <c r="C25" s="253"/>
      <c r="D25" s="252"/>
      <c r="E25" s="254"/>
      <c r="F25" s="252"/>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6"/>
    </row>
    <row r="26" spans="1:31" ht="30.75" customHeight="1">
      <c r="A26" s="158">
        <v>6.2</v>
      </c>
      <c r="B26" s="33" t="s">
        <v>91</v>
      </c>
      <c r="C26" s="245" t="str">
        <f>Razem!C56</f>
        <v>0912-7LEK-C-GS</v>
      </c>
      <c r="D26" s="246">
        <v>12</v>
      </c>
      <c r="E26" s="244" t="s">
        <v>285</v>
      </c>
      <c r="F26" s="247"/>
      <c r="G26" s="57">
        <v>15</v>
      </c>
      <c r="H26" s="57">
        <v>10</v>
      </c>
      <c r="I26" s="57">
        <v>15</v>
      </c>
      <c r="J26" s="57">
        <v>10</v>
      </c>
      <c r="K26" s="57"/>
      <c r="L26" s="57"/>
      <c r="M26" s="57"/>
      <c r="N26" s="57"/>
      <c r="O26" s="57">
        <v>2</v>
      </c>
      <c r="P26" s="59">
        <v>15</v>
      </c>
      <c r="Q26" s="59">
        <v>10</v>
      </c>
      <c r="R26" s="59">
        <v>15</v>
      </c>
      <c r="S26" s="59">
        <v>10</v>
      </c>
      <c r="T26" s="59"/>
      <c r="U26" s="59"/>
      <c r="V26" s="59"/>
      <c r="W26" s="59"/>
      <c r="X26" s="59">
        <v>2</v>
      </c>
      <c r="Y26" s="39">
        <f>SUM(G26,I26,K26,M26,P26,R26,T26,V26)</f>
        <v>60</v>
      </c>
      <c r="Z26" s="39">
        <f>SUM(G26,P26)</f>
        <v>30</v>
      </c>
      <c r="AA26" s="39">
        <f>SUM(I26,R26)</f>
        <v>30</v>
      </c>
      <c r="AB26" s="39">
        <f>SUM(K26,T26)</f>
        <v>0</v>
      </c>
      <c r="AC26" s="39">
        <f>SUM(M26,V26)</f>
        <v>0</v>
      </c>
      <c r="AD26" s="39">
        <f>SUM(G26:N26,P26:W26)</f>
        <v>100</v>
      </c>
      <c r="AE26" s="39">
        <f>SUM(O26,X26)</f>
        <v>4</v>
      </c>
    </row>
    <row r="27" spans="1:31" ht="15.75">
      <c r="A27" s="500" t="s">
        <v>24</v>
      </c>
      <c r="B27" s="500"/>
      <c r="C27" s="500"/>
      <c r="D27" s="250"/>
      <c r="E27" s="260"/>
      <c r="F27" s="250"/>
      <c r="G27" s="258">
        <f t="shared" ref="G27:X27" si="3">SUM(G26:G26)</f>
        <v>15</v>
      </c>
      <c r="H27" s="258">
        <f t="shared" si="3"/>
        <v>10</v>
      </c>
      <c r="I27" s="258">
        <f t="shared" si="3"/>
        <v>15</v>
      </c>
      <c r="J27" s="258">
        <f t="shared" si="3"/>
        <v>10</v>
      </c>
      <c r="K27" s="258">
        <f t="shared" si="3"/>
        <v>0</v>
      </c>
      <c r="L27" s="258">
        <f t="shared" si="3"/>
        <v>0</v>
      </c>
      <c r="M27" s="258">
        <f t="shared" si="3"/>
        <v>0</v>
      </c>
      <c r="N27" s="258">
        <f t="shared" si="3"/>
        <v>0</v>
      </c>
      <c r="O27" s="258">
        <f t="shared" si="3"/>
        <v>2</v>
      </c>
      <c r="P27" s="258">
        <f t="shared" si="3"/>
        <v>15</v>
      </c>
      <c r="Q27" s="258">
        <f t="shared" si="3"/>
        <v>10</v>
      </c>
      <c r="R27" s="258">
        <f t="shared" si="3"/>
        <v>15</v>
      </c>
      <c r="S27" s="258">
        <f t="shared" si="3"/>
        <v>10</v>
      </c>
      <c r="T27" s="258">
        <f t="shared" si="3"/>
        <v>0</v>
      </c>
      <c r="U27" s="258">
        <f t="shared" si="3"/>
        <v>0</v>
      </c>
      <c r="V27" s="258">
        <f t="shared" si="3"/>
        <v>0</v>
      </c>
      <c r="W27" s="258">
        <f t="shared" si="3"/>
        <v>0</v>
      </c>
      <c r="X27" s="258">
        <f t="shared" si="3"/>
        <v>2</v>
      </c>
      <c r="Y27" s="258">
        <f>SUM(Y26:Y26)</f>
        <v>60</v>
      </c>
      <c r="Z27" s="258">
        <f t="shared" ref="Z27:AE27" si="4">SUM(Z26:Z26)</f>
        <v>30</v>
      </c>
      <c r="AA27" s="258">
        <f t="shared" si="4"/>
        <v>30</v>
      </c>
      <c r="AB27" s="258">
        <f t="shared" si="4"/>
        <v>0</v>
      </c>
      <c r="AC27" s="258">
        <f t="shared" si="4"/>
        <v>0</v>
      </c>
      <c r="AD27" s="258">
        <f t="shared" si="4"/>
        <v>100</v>
      </c>
      <c r="AE27" s="258">
        <f t="shared" si="4"/>
        <v>4</v>
      </c>
    </row>
    <row r="28" spans="1:31" ht="15.75">
      <c r="A28" s="291" t="s">
        <v>276</v>
      </c>
      <c r="B28" s="252"/>
      <c r="C28" s="253"/>
      <c r="D28" s="252"/>
      <c r="E28" s="252"/>
      <c r="F28" s="252"/>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6"/>
    </row>
    <row r="29" spans="1:31" ht="25.5" customHeight="1">
      <c r="A29" s="158">
        <v>9.4</v>
      </c>
      <c r="B29" s="262" t="s">
        <v>88</v>
      </c>
      <c r="C29" s="245" t="str">
        <f>Razem!C90</f>
        <v>0912-7LEK-F-IM</v>
      </c>
      <c r="D29" s="246"/>
      <c r="E29" s="247">
        <v>6</v>
      </c>
      <c r="F29" s="247"/>
      <c r="G29" s="57"/>
      <c r="H29" s="57"/>
      <c r="I29" s="57"/>
      <c r="J29" s="57"/>
      <c r="K29" s="57"/>
      <c r="L29" s="57"/>
      <c r="M29" s="57"/>
      <c r="N29" s="57"/>
      <c r="O29" s="57"/>
      <c r="P29" s="59"/>
      <c r="Q29" s="59"/>
      <c r="R29" s="59"/>
      <c r="S29" s="59"/>
      <c r="T29" s="59">
        <v>120</v>
      </c>
      <c r="U29" s="59"/>
      <c r="V29" s="59"/>
      <c r="W29" s="59"/>
      <c r="X29" s="59">
        <v>4</v>
      </c>
      <c r="Y29" s="39">
        <f>SUM(G29,I29,K29,M29,P29,R29,T29,V29)</f>
        <v>120</v>
      </c>
      <c r="Z29" s="39">
        <f>SUM(G29,P29)</f>
        <v>0</v>
      </c>
      <c r="AA29" s="39">
        <f>SUM(I29,R29)</f>
        <v>0</v>
      </c>
      <c r="AB29" s="39">
        <f>SUM(K29,T29)</f>
        <v>120</v>
      </c>
      <c r="AC29" s="39">
        <f>SUM(M29,V29)</f>
        <v>0</v>
      </c>
      <c r="AD29" s="39">
        <f>SUM(G29:N29,P29:W29)</f>
        <v>120</v>
      </c>
      <c r="AE29" s="39">
        <f>SUM(O29,X29)</f>
        <v>4</v>
      </c>
    </row>
    <row r="30" spans="1:31" ht="15.75">
      <c r="A30" s="500" t="s">
        <v>24</v>
      </c>
      <c r="B30" s="500"/>
      <c r="C30" s="500"/>
      <c r="D30" s="250"/>
      <c r="E30" s="293"/>
      <c r="F30" s="250"/>
      <c r="G30" s="258">
        <f t="shared" ref="G30:X30" si="5">SUM(G29:G29)</f>
        <v>0</v>
      </c>
      <c r="H30" s="258">
        <f t="shared" si="5"/>
        <v>0</v>
      </c>
      <c r="I30" s="258">
        <f t="shared" si="5"/>
        <v>0</v>
      </c>
      <c r="J30" s="258">
        <f t="shared" si="5"/>
        <v>0</v>
      </c>
      <c r="K30" s="258">
        <f t="shared" si="5"/>
        <v>0</v>
      </c>
      <c r="L30" s="258">
        <f t="shared" si="5"/>
        <v>0</v>
      </c>
      <c r="M30" s="258">
        <f t="shared" si="5"/>
        <v>0</v>
      </c>
      <c r="N30" s="258">
        <f t="shared" si="5"/>
        <v>0</v>
      </c>
      <c r="O30" s="258">
        <f t="shared" si="5"/>
        <v>0</v>
      </c>
      <c r="P30" s="258">
        <f t="shared" si="5"/>
        <v>0</v>
      </c>
      <c r="Q30" s="258">
        <f t="shared" si="5"/>
        <v>0</v>
      </c>
      <c r="R30" s="258">
        <f t="shared" si="5"/>
        <v>0</v>
      </c>
      <c r="S30" s="258">
        <f t="shared" si="5"/>
        <v>0</v>
      </c>
      <c r="T30" s="258">
        <f t="shared" si="5"/>
        <v>120</v>
      </c>
      <c r="U30" s="258">
        <f t="shared" si="5"/>
        <v>0</v>
      </c>
      <c r="V30" s="258">
        <f t="shared" si="5"/>
        <v>0</v>
      </c>
      <c r="W30" s="258">
        <f t="shared" si="5"/>
        <v>0</v>
      </c>
      <c r="X30" s="258">
        <f t="shared" si="5"/>
        <v>4</v>
      </c>
      <c r="Y30" s="258">
        <f>SUM(Y29:Y29)</f>
        <v>120</v>
      </c>
      <c r="Z30" s="258">
        <f t="shared" ref="Z30:AE30" si="6">SUM(Z29:Z29)</f>
        <v>0</v>
      </c>
      <c r="AA30" s="258">
        <f t="shared" si="6"/>
        <v>0</v>
      </c>
      <c r="AB30" s="258">
        <f t="shared" si="6"/>
        <v>120</v>
      </c>
      <c r="AC30" s="258">
        <f t="shared" si="6"/>
        <v>0</v>
      </c>
      <c r="AD30" s="258">
        <f t="shared" si="6"/>
        <v>120</v>
      </c>
      <c r="AE30" s="258">
        <f t="shared" si="6"/>
        <v>4</v>
      </c>
    </row>
    <row r="31" spans="1:31" ht="21.75" customHeight="1">
      <c r="A31" s="291" t="s">
        <v>270</v>
      </c>
      <c r="B31" s="252"/>
      <c r="C31" s="253"/>
      <c r="D31" s="252"/>
      <c r="E31" s="294"/>
      <c r="F31" s="252"/>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6"/>
    </row>
    <row r="32" spans="1:31" ht="23.25" customHeight="1">
      <c r="A32" s="160" t="s">
        <v>14</v>
      </c>
      <c r="B32" s="418" t="s">
        <v>92</v>
      </c>
      <c r="C32" s="419"/>
      <c r="D32" s="246"/>
      <c r="E32" s="247">
        <v>5</v>
      </c>
      <c r="F32" s="247"/>
      <c r="G32" s="57">
        <v>15</v>
      </c>
      <c r="H32" s="57">
        <v>10</v>
      </c>
      <c r="I32" s="57"/>
      <c r="J32" s="57"/>
      <c r="K32" s="57"/>
      <c r="L32" s="57"/>
      <c r="M32" s="57"/>
      <c r="N32" s="57"/>
      <c r="O32" s="57">
        <v>1</v>
      </c>
      <c r="P32" s="59"/>
      <c r="Q32" s="59"/>
      <c r="R32" s="59"/>
      <c r="S32" s="59"/>
      <c r="T32" s="59"/>
      <c r="U32" s="59"/>
      <c r="V32" s="59"/>
      <c r="W32" s="59"/>
      <c r="X32" s="59"/>
      <c r="Y32" s="39">
        <f>SUM(G32,I32,K32,M32,P32,R32,T32,V32)</f>
        <v>15</v>
      </c>
      <c r="Z32" s="39">
        <f>SUM(G32,P32)</f>
        <v>15</v>
      </c>
      <c r="AA32" s="39">
        <f>SUM(I32,R32)</f>
        <v>0</v>
      </c>
      <c r="AB32" s="39">
        <f>SUM(K32,T32)</f>
        <v>0</v>
      </c>
      <c r="AC32" s="39">
        <f>SUM(M32,V32)</f>
        <v>0</v>
      </c>
      <c r="AD32" s="39">
        <f>SUM(G32:N32,P32:W32)</f>
        <v>25</v>
      </c>
      <c r="AE32" s="39">
        <f>SUM(O32,X32)</f>
        <v>1</v>
      </c>
    </row>
    <row r="33" spans="1:31" ht="23.25" customHeight="1">
      <c r="A33" s="160" t="s">
        <v>4</v>
      </c>
      <c r="B33" s="418" t="s">
        <v>92</v>
      </c>
      <c r="C33" s="419"/>
      <c r="D33" s="246"/>
      <c r="E33" s="247">
        <v>5</v>
      </c>
      <c r="F33" s="247"/>
      <c r="G33" s="57">
        <v>15</v>
      </c>
      <c r="H33" s="57">
        <v>10</v>
      </c>
      <c r="I33" s="57"/>
      <c r="J33" s="57"/>
      <c r="K33" s="57"/>
      <c r="L33" s="57"/>
      <c r="M33" s="57"/>
      <c r="N33" s="57"/>
      <c r="O33" s="57">
        <v>1</v>
      </c>
      <c r="P33" s="59"/>
      <c r="Q33" s="59"/>
      <c r="R33" s="59"/>
      <c r="S33" s="59"/>
      <c r="T33" s="59"/>
      <c r="U33" s="59"/>
      <c r="V33" s="59"/>
      <c r="W33" s="59"/>
      <c r="X33" s="59"/>
      <c r="Y33" s="39">
        <f>SUM(G33,I33,K33,M33,P33,R33,T33,V33)</f>
        <v>15</v>
      </c>
      <c r="Z33" s="39">
        <f>SUM(G33,P33)</f>
        <v>15</v>
      </c>
      <c r="AA33" s="39">
        <f>SUM(I33,R33)</f>
        <v>0</v>
      </c>
      <c r="AB33" s="39">
        <f>SUM(K33,T33)</f>
        <v>0</v>
      </c>
      <c r="AC33" s="39">
        <f>SUM(M33,V33)</f>
        <v>0</v>
      </c>
      <c r="AD33" s="39">
        <f>SUM(G33:N33,P33:W33)</f>
        <v>25</v>
      </c>
      <c r="AE33" s="39">
        <f>SUM(O33,X33)</f>
        <v>1</v>
      </c>
    </row>
    <row r="34" spans="1:31" s="149" customFormat="1" ht="23.25" customHeight="1">
      <c r="A34" s="160" t="s">
        <v>5</v>
      </c>
      <c r="B34" s="418" t="s">
        <v>92</v>
      </c>
      <c r="C34" s="419"/>
      <c r="D34" s="246"/>
      <c r="E34" s="247">
        <v>5</v>
      </c>
      <c r="F34" s="247"/>
      <c r="G34" s="57"/>
      <c r="H34" s="57"/>
      <c r="I34" s="57">
        <v>15</v>
      </c>
      <c r="J34" s="57">
        <v>10</v>
      </c>
      <c r="K34" s="57"/>
      <c r="L34" s="57"/>
      <c r="M34" s="57"/>
      <c r="N34" s="57"/>
      <c r="O34" s="57">
        <v>1</v>
      </c>
      <c r="P34" s="59"/>
      <c r="Q34" s="59"/>
      <c r="R34" s="59"/>
      <c r="S34" s="59"/>
      <c r="T34" s="59"/>
      <c r="U34" s="59"/>
      <c r="V34" s="59"/>
      <c r="W34" s="59"/>
      <c r="X34" s="59"/>
      <c r="Y34" s="39">
        <f>SUM(G34,I34,K34,M34,P34,R34,T34,V34)</f>
        <v>15</v>
      </c>
      <c r="Z34" s="39">
        <f>SUM(G34,P34)</f>
        <v>0</v>
      </c>
      <c r="AA34" s="39">
        <f>SUM(I34,R34)</f>
        <v>15</v>
      </c>
      <c r="AB34" s="39">
        <f>SUM(K34,T34)</f>
        <v>0</v>
      </c>
      <c r="AC34" s="39">
        <f>SUM(M34,V34)</f>
        <v>0</v>
      </c>
      <c r="AD34" s="39">
        <f>SUM(G34:N34,P34:W34)</f>
        <v>25</v>
      </c>
      <c r="AE34" s="39">
        <f>SUM(O34,X34)</f>
        <v>1</v>
      </c>
    </row>
    <row r="35" spans="1:31" ht="23.25" customHeight="1">
      <c r="A35" s="160" t="s">
        <v>6</v>
      </c>
      <c r="B35" s="418" t="s">
        <v>92</v>
      </c>
      <c r="C35" s="419"/>
      <c r="D35" s="246"/>
      <c r="E35" s="247">
        <v>5</v>
      </c>
      <c r="F35" s="247"/>
      <c r="G35" s="57"/>
      <c r="H35" s="57"/>
      <c r="I35" s="57">
        <v>15</v>
      </c>
      <c r="J35" s="57">
        <v>10</v>
      </c>
      <c r="K35" s="57"/>
      <c r="L35" s="57"/>
      <c r="M35" s="57"/>
      <c r="N35" s="57"/>
      <c r="O35" s="57">
        <v>1</v>
      </c>
      <c r="P35" s="59"/>
      <c r="Q35" s="59"/>
      <c r="R35" s="59"/>
      <c r="S35" s="59"/>
      <c r="T35" s="59"/>
      <c r="U35" s="59"/>
      <c r="V35" s="59"/>
      <c r="W35" s="59"/>
      <c r="X35" s="59"/>
      <c r="Y35" s="39">
        <f>SUM(G35,I35,K35,M35,P35,R35,T35,V35)</f>
        <v>15</v>
      </c>
      <c r="Z35" s="39">
        <f>SUM(G35,P35)</f>
        <v>0</v>
      </c>
      <c r="AA35" s="39">
        <f>SUM(I35,R35)</f>
        <v>15</v>
      </c>
      <c r="AB35" s="39">
        <f>SUM(K35,T35)</f>
        <v>0</v>
      </c>
      <c r="AC35" s="39">
        <f>SUM(M35,V35)</f>
        <v>0</v>
      </c>
      <c r="AD35" s="39">
        <f>SUM(G35:N35,P35:W35)</f>
        <v>25</v>
      </c>
      <c r="AE35" s="39">
        <f>SUM(O35,X35)</f>
        <v>1</v>
      </c>
    </row>
    <row r="36" spans="1:31" s="149" customFormat="1" ht="23.25" customHeight="1">
      <c r="A36" s="160" t="s">
        <v>7</v>
      </c>
      <c r="B36" s="418" t="s">
        <v>92</v>
      </c>
      <c r="C36" s="419"/>
      <c r="D36" s="246"/>
      <c r="E36" s="247">
        <v>6</v>
      </c>
      <c r="F36" s="247"/>
      <c r="G36" s="57"/>
      <c r="H36" s="57"/>
      <c r="I36" s="57"/>
      <c r="J36" s="57"/>
      <c r="K36" s="57"/>
      <c r="L36" s="57"/>
      <c r="M36" s="57"/>
      <c r="N36" s="57"/>
      <c r="O36" s="57"/>
      <c r="P36" s="59">
        <v>15</v>
      </c>
      <c r="Q36" s="59">
        <v>10</v>
      </c>
      <c r="R36" s="59"/>
      <c r="S36" s="59"/>
      <c r="T36" s="59"/>
      <c r="U36" s="59"/>
      <c r="V36" s="59"/>
      <c r="W36" s="59"/>
      <c r="X36" s="59">
        <v>1</v>
      </c>
      <c r="Y36" s="39">
        <f>SUM(P36,R36,T36,V36,)</f>
        <v>15</v>
      </c>
      <c r="Z36" s="39">
        <f>P36</f>
        <v>15</v>
      </c>
      <c r="AA36" s="39">
        <v>0</v>
      </c>
      <c r="AB36" s="39">
        <v>0</v>
      </c>
      <c r="AC36" s="39">
        <v>0</v>
      </c>
      <c r="AD36" s="39">
        <f>SUM(P36:W36)</f>
        <v>25</v>
      </c>
      <c r="AE36" s="39">
        <v>1</v>
      </c>
    </row>
    <row r="37" spans="1:31" ht="23.25" customHeight="1">
      <c r="A37" s="160" t="s">
        <v>8</v>
      </c>
      <c r="B37" s="418" t="s">
        <v>246</v>
      </c>
      <c r="C37" s="419"/>
      <c r="D37" s="246"/>
      <c r="E37" s="247">
        <v>6</v>
      </c>
      <c r="F37" s="247"/>
      <c r="G37" s="57"/>
      <c r="H37" s="57"/>
      <c r="I37" s="57"/>
      <c r="J37" s="57"/>
      <c r="K37" s="57"/>
      <c r="L37" s="57"/>
      <c r="M37" s="57"/>
      <c r="N37" s="57"/>
      <c r="O37" s="57"/>
      <c r="P37" s="59">
        <v>15</v>
      </c>
      <c r="Q37" s="59">
        <v>10</v>
      </c>
      <c r="R37" s="59"/>
      <c r="S37" s="59"/>
      <c r="T37" s="59"/>
      <c r="U37" s="59"/>
      <c r="V37" s="59"/>
      <c r="W37" s="59"/>
      <c r="X37" s="59">
        <v>1</v>
      </c>
      <c r="Y37" s="39">
        <f>SUM(G37,I37,K37,M37,P37,R37,T37,V37)</f>
        <v>15</v>
      </c>
      <c r="Z37" s="39">
        <f>SUM(G37,P37)</f>
        <v>15</v>
      </c>
      <c r="AA37" s="39">
        <f>SUM(I37,R37)</f>
        <v>0</v>
      </c>
      <c r="AB37" s="39">
        <f>SUM(K37,T37)</f>
        <v>0</v>
      </c>
      <c r="AC37" s="39">
        <f>SUM(M37,V37)</f>
        <v>0</v>
      </c>
      <c r="AD37" s="39">
        <f>SUM(G37:N37,P37:W37)</f>
        <v>25</v>
      </c>
      <c r="AE37" s="39">
        <f>SUM(O37,X37)</f>
        <v>1</v>
      </c>
    </row>
    <row r="38" spans="1:31" ht="23.25" customHeight="1">
      <c r="A38" s="160" t="s">
        <v>9</v>
      </c>
      <c r="B38" s="418" t="s">
        <v>246</v>
      </c>
      <c r="C38" s="419"/>
      <c r="D38" s="246"/>
      <c r="E38" s="247">
        <v>6</v>
      </c>
      <c r="F38" s="247"/>
      <c r="G38" s="57"/>
      <c r="H38" s="57"/>
      <c r="I38" s="57"/>
      <c r="J38" s="57"/>
      <c r="K38" s="57"/>
      <c r="L38" s="57"/>
      <c r="M38" s="57"/>
      <c r="N38" s="57"/>
      <c r="O38" s="57"/>
      <c r="P38" s="59">
        <v>15</v>
      </c>
      <c r="Q38" s="59">
        <v>10</v>
      </c>
      <c r="R38" s="59"/>
      <c r="S38" s="59"/>
      <c r="T38" s="59"/>
      <c r="U38" s="59"/>
      <c r="V38" s="59"/>
      <c r="W38" s="59"/>
      <c r="X38" s="59">
        <v>1</v>
      </c>
      <c r="Y38" s="39">
        <f>SUM(G38,I38,K38,M38,P38,R38,T38,V38)</f>
        <v>15</v>
      </c>
      <c r="Z38" s="39">
        <f>SUM(G38,P38)</f>
        <v>15</v>
      </c>
      <c r="AA38" s="39">
        <f>SUM(I38,R38)</f>
        <v>0</v>
      </c>
      <c r="AB38" s="39">
        <f>SUM(K38,T38)</f>
        <v>0</v>
      </c>
      <c r="AC38" s="39">
        <f>SUM(M38,V38)</f>
        <v>0</v>
      </c>
      <c r="AD38" s="39">
        <f>SUM(G38:N38,P38:W38)</f>
        <v>25</v>
      </c>
      <c r="AE38" s="39">
        <f>SUM(O38,X38)</f>
        <v>1</v>
      </c>
    </row>
    <row r="39" spans="1:31" ht="19.5" customHeight="1" thickBot="1">
      <c r="A39" s="501" t="s">
        <v>24</v>
      </c>
      <c r="B39" s="501"/>
      <c r="C39" s="501"/>
      <c r="D39" s="250"/>
      <c r="E39" s="293"/>
      <c r="F39" s="293"/>
      <c r="G39" s="258">
        <f t="shared" ref="G39:AE39" si="7">SUM(G32:G38)</f>
        <v>30</v>
      </c>
      <c r="H39" s="258">
        <f t="shared" si="7"/>
        <v>20</v>
      </c>
      <c r="I39" s="258">
        <f t="shared" si="7"/>
        <v>30</v>
      </c>
      <c r="J39" s="258">
        <f t="shared" si="7"/>
        <v>20</v>
      </c>
      <c r="K39" s="258">
        <f t="shared" si="7"/>
        <v>0</v>
      </c>
      <c r="L39" s="258">
        <f t="shared" si="7"/>
        <v>0</v>
      </c>
      <c r="M39" s="258">
        <f t="shared" si="7"/>
        <v>0</v>
      </c>
      <c r="N39" s="258">
        <f t="shared" si="7"/>
        <v>0</v>
      </c>
      <c r="O39" s="258">
        <f t="shared" si="7"/>
        <v>4</v>
      </c>
      <c r="P39" s="258">
        <f t="shared" si="7"/>
        <v>45</v>
      </c>
      <c r="Q39" s="258">
        <f t="shared" si="7"/>
        <v>30</v>
      </c>
      <c r="R39" s="258">
        <f t="shared" si="7"/>
        <v>0</v>
      </c>
      <c r="S39" s="258">
        <f t="shared" si="7"/>
        <v>0</v>
      </c>
      <c r="T39" s="258">
        <f t="shared" si="7"/>
        <v>0</v>
      </c>
      <c r="U39" s="258">
        <f t="shared" si="7"/>
        <v>0</v>
      </c>
      <c r="V39" s="258">
        <f t="shared" si="7"/>
        <v>0</v>
      </c>
      <c r="W39" s="258">
        <f t="shared" si="7"/>
        <v>0</v>
      </c>
      <c r="X39" s="258">
        <f t="shared" si="7"/>
        <v>3</v>
      </c>
      <c r="Y39" s="258">
        <f t="shared" si="7"/>
        <v>105</v>
      </c>
      <c r="Z39" s="258">
        <f t="shared" si="7"/>
        <v>75</v>
      </c>
      <c r="AA39" s="258">
        <f>SUM(AA32:AA38)</f>
        <v>30</v>
      </c>
      <c r="AB39" s="258">
        <f t="shared" si="7"/>
        <v>0</v>
      </c>
      <c r="AC39" s="258">
        <f t="shared" si="7"/>
        <v>0</v>
      </c>
      <c r="AD39" s="258">
        <f t="shared" si="7"/>
        <v>175</v>
      </c>
      <c r="AE39" s="258">
        <f t="shared" si="7"/>
        <v>7</v>
      </c>
    </row>
    <row r="40" spans="1:31" ht="25.5" customHeight="1" thickBot="1">
      <c r="A40" s="498" t="s">
        <v>54</v>
      </c>
      <c r="B40" s="499"/>
      <c r="C40" s="472"/>
      <c r="D40" s="275"/>
      <c r="E40" s="275"/>
      <c r="F40" s="275"/>
      <c r="G40" s="276">
        <f t="shared" ref="G40:N40" si="8">SUM(G14,G24,G27,G30,G39)</f>
        <v>145</v>
      </c>
      <c r="H40" s="276">
        <f t="shared" si="8"/>
        <v>155</v>
      </c>
      <c r="I40" s="276">
        <f t="shared" si="8"/>
        <v>220</v>
      </c>
      <c r="J40" s="276">
        <f t="shared" si="8"/>
        <v>180</v>
      </c>
      <c r="K40" s="276">
        <f t="shared" si="8"/>
        <v>50</v>
      </c>
      <c r="L40" s="276">
        <f t="shared" si="8"/>
        <v>0</v>
      </c>
      <c r="M40" s="276">
        <f t="shared" si="8"/>
        <v>0</v>
      </c>
      <c r="N40" s="276">
        <f t="shared" si="8"/>
        <v>0</v>
      </c>
      <c r="O40" s="276">
        <f>SUM(O14,O17,O24,O27,O30,O39)</f>
        <v>31</v>
      </c>
      <c r="P40" s="276">
        <f t="shared" ref="P40:W40" si="9">SUM(P14,P24,P27,P30,P39)</f>
        <v>150</v>
      </c>
      <c r="Q40" s="276">
        <f t="shared" si="9"/>
        <v>200</v>
      </c>
      <c r="R40" s="276">
        <f t="shared" si="9"/>
        <v>145</v>
      </c>
      <c r="S40" s="276">
        <f t="shared" si="9"/>
        <v>115</v>
      </c>
      <c r="T40" s="276">
        <f t="shared" si="9"/>
        <v>160</v>
      </c>
      <c r="U40" s="276">
        <f t="shared" si="9"/>
        <v>0</v>
      </c>
      <c r="V40" s="276">
        <f t="shared" si="9"/>
        <v>0</v>
      </c>
      <c r="W40" s="276">
        <f t="shared" si="9"/>
        <v>0</v>
      </c>
      <c r="X40" s="276">
        <f>SUM(X14,X17,X24,X27,X30,X39)</f>
        <v>31</v>
      </c>
      <c r="Y40" s="276">
        <f>SUM(Y14,Y17,Y24,Y27,Y30,Y39)</f>
        <v>910</v>
      </c>
      <c r="Z40" s="276">
        <f>SUM(Z14,Z24,Z27,Z30,Z39)</f>
        <v>295</v>
      </c>
      <c r="AA40" s="276">
        <f>SUM(AA14,AA17,AA24,AA27,AA30,AA39)</f>
        <v>405</v>
      </c>
      <c r="AB40" s="276">
        <f>SUM(AB14,AB17,AB24,AB27,AB30,AB39)</f>
        <v>210</v>
      </c>
      <c r="AC40" s="276">
        <f>SUM(AC14,AC24,AC27,AC30,AC39)</f>
        <v>0</v>
      </c>
      <c r="AD40" s="276">
        <f>SUM(AD39,AD30,AD27,AD24,AD17,AD14)</f>
        <v>1580</v>
      </c>
      <c r="AE40" s="276">
        <f>SUM(O40+X40)</f>
        <v>62</v>
      </c>
    </row>
    <row r="41" spans="1:31" ht="15.75">
      <c r="A41" s="324"/>
      <c r="B41" s="314" t="s">
        <v>247</v>
      </c>
      <c r="C41" s="301"/>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row>
    <row r="42" spans="1:31" ht="18">
      <c r="A42" s="497" t="s">
        <v>261</v>
      </c>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row>
    <row r="43" spans="1:31" ht="21">
      <c r="A43" s="325"/>
      <c r="B43" s="326"/>
      <c r="C43" s="327"/>
      <c r="D43" s="328"/>
      <c r="E43" s="328"/>
      <c r="F43" s="328"/>
      <c r="G43" s="329"/>
      <c r="H43" s="329"/>
      <c r="I43" s="329"/>
      <c r="J43" s="329"/>
      <c r="K43" s="329"/>
      <c r="L43" s="329"/>
      <c r="M43" s="329"/>
      <c r="N43" s="329"/>
      <c r="O43" s="329"/>
      <c r="P43" s="329"/>
      <c r="Q43" s="329"/>
      <c r="R43" s="330"/>
      <c r="S43" s="330"/>
      <c r="T43" s="330"/>
      <c r="U43" s="330"/>
      <c r="V43" s="330"/>
      <c r="W43" s="330"/>
      <c r="X43" s="330"/>
      <c r="Y43" s="329"/>
      <c r="Z43" s="329"/>
      <c r="AA43" s="329"/>
      <c r="AB43" s="329"/>
      <c r="AC43" s="329"/>
      <c r="AD43" s="329"/>
      <c r="AE43" s="329"/>
    </row>
    <row r="44" spans="1:31" ht="22.5" customHeight="1">
      <c r="A44" s="300" t="s">
        <v>10</v>
      </c>
      <c r="B44" s="345" t="s">
        <v>161</v>
      </c>
      <c r="C44" s="245" t="s">
        <v>501</v>
      </c>
      <c r="D44" s="246"/>
      <c r="E44" s="247">
        <v>5</v>
      </c>
      <c r="F44" s="247"/>
      <c r="G44" s="57">
        <v>15</v>
      </c>
      <c r="H44" s="57">
        <v>10</v>
      </c>
      <c r="I44" s="57"/>
      <c r="J44" s="57"/>
      <c r="K44" s="57"/>
      <c r="L44" s="57"/>
      <c r="M44" s="57"/>
      <c r="N44" s="57"/>
      <c r="O44" s="57">
        <v>1</v>
      </c>
      <c r="P44" s="59"/>
      <c r="Q44" s="59"/>
      <c r="R44" s="59"/>
      <c r="S44" s="59"/>
      <c r="T44" s="59"/>
      <c r="U44" s="59"/>
      <c r="V44" s="59"/>
      <c r="W44" s="59"/>
      <c r="X44" s="59"/>
      <c r="Y44" s="39">
        <f t="shared" ref="Y44:Y53" si="10">SUM(G44,I44,K44,M44,P44,R44,T44,V44)</f>
        <v>15</v>
      </c>
      <c r="Z44" s="39">
        <f>SUM(G44,P44)</f>
        <v>15</v>
      </c>
      <c r="AA44" s="39">
        <f t="shared" ref="AA44:AA52" si="11">SUM(I44,R44)</f>
        <v>0</v>
      </c>
      <c r="AB44" s="39">
        <f t="shared" ref="AB44:AB52" si="12">SUM(K44,T44)</f>
        <v>0</v>
      </c>
      <c r="AC44" s="39">
        <f t="shared" ref="AC44:AC52" si="13">SUM(M44,V44)</f>
        <v>0</v>
      </c>
      <c r="AD44" s="39">
        <f>SUM(G44:N44,P44:W44)</f>
        <v>25</v>
      </c>
      <c r="AE44" s="39">
        <f>SUM(O44,X44)</f>
        <v>1</v>
      </c>
    </row>
    <row r="45" spans="1:31" ht="27" customHeight="1">
      <c r="A45" s="300" t="s">
        <v>11</v>
      </c>
      <c r="B45" s="345" t="s">
        <v>162</v>
      </c>
      <c r="C45" s="245" t="s">
        <v>502</v>
      </c>
      <c r="D45" s="246"/>
      <c r="E45" s="247">
        <v>5</v>
      </c>
      <c r="F45" s="247"/>
      <c r="G45" s="57">
        <v>15</v>
      </c>
      <c r="H45" s="57">
        <v>10</v>
      </c>
      <c r="I45" s="57"/>
      <c r="J45" s="57"/>
      <c r="K45" s="57"/>
      <c r="L45" s="57"/>
      <c r="M45" s="57"/>
      <c r="N45" s="57"/>
      <c r="O45" s="57">
        <v>1</v>
      </c>
      <c r="P45" s="59"/>
      <c r="Q45" s="59"/>
      <c r="R45" s="59"/>
      <c r="S45" s="59"/>
      <c r="T45" s="59"/>
      <c r="U45" s="59"/>
      <c r="V45" s="59"/>
      <c r="W45" s="59"/>
      <c r="X45" s="59"/>
      <c r="Y45" s="39">
        <f t="shared" si="10"/>
        <v>15</v>
      </c>
      <c r="Z45" s="39">
        <f>SUM(G45,P45)</f>
        <v>15</v>
      </c>
      <c r="AA45" s="39">
        <f t="shared" si="11"/>
        <v>0</v>
      </c>
      <c r="AB45" s="39">
        <f t="shared" si="12"/>
        <v>0</v>
      </c>
      <c r="AC45" s="39">
        <f t="shared" si="13"/>
        <v>0</v>
      </c>
      <c r="AD45" s="39">
        <f>SUM(G45:N45,P45:W45)</f>
        <v>25</v>
      </c>
      <c r="AE45" s="39">
        <f>SUM(O45,X45)</f>
        <v>1</v>
      </c>
    </row>
    <row r="46" spans="1:31" ht="30.75" customHeight="1">
      <c r="A46" s="300" t="s">
        <v>12</v>
      </c>
      <c r="B46" s="345" t="s">
        <v>403</v>
      </c>
      <c r="C46" s="245" t="s">
        <v>503</v>
      </c>
      <c r="D46" s="246"/>
      <c r="E46" s="247">
        <v>5</v>
      </c>
      <c r="F46" s="247"/>
      <c r="G46" s="57">
        <v>15</v>
      </c>
      <c r="H46" s="57">
        <v>10</v>
      </c>
      <c r="I46" s="57"/>
      <c r="J46" s="57"/>
      <c r="K46" s="57"/>
      <c r="L46" s="57"/>
      <c r="M46" s="57"/>
      <c r="N46" s="57"/>
      <c r="O46" s="57">
        <v>1</v>
      </c>
      <c r="P46" s="59"/>
      <c r="Q46" s="59"/>
      <c r="R46" s="59"/>
      <c r="S46" s="59"/>
      <c r="T46" s="59"/>
      <c r="U46" s="59"/>
      <c r="V46" s="59"/>
      <c r="W46" s="59"/>
      <c r="X46" s="59"/>
      <c r="Y46" s="39">
        <f t="shared" si="10"/>
        <v>15</v>
      </c>
      <c r="Z46" s="39">
        <f>SUM(G46,P46)</f>
        <v>15</v>
      </c>
      <c r="AA46" s="39">
        <f t="shared" si="11"/>
        <v>0</v>
      </c>
      <c r="AB46" s="39">
        <f t="shared" si="12"/>
        <v>0</v>
      </c>
      <c r="AC46" s="39">
        <f t="shared" si="13"/>
        <v>0</v>
      </c>
      <c r="AD46" s="39">
        <f>SUM(G46:N46,P46:W46)</f>
        <v>25</v>
      </c>
      <c r="AE46" s="39">
        <f>SUM(O46,X46)</f>
        <v>1</v>
      </c>
    </row>
    <row r="47" spans="1:31" s="149" customFormat="1" ht="30.75" customHeight="1">
      <c r="A47" s="300" t="s">
        <v>18</v>
      </c>
      <c r="B47" s="345" t="s">
        <v>56</v>
      </c>
      <c r="C47" s="245" t="s">
        <v>504</v>
      </c>
      <c r="D47" s="246"/>
      <c r="E47" s="247">
        <v>5</v>
      </c>
      <c r="F47" s="247"/>
      <c r="G47" s="57"/>
      <c r="H47" s="57"/>
      <c r="I47" s="57">
        <v>15</v>
      </c>
      <c r="J47" s="57">
        <v>10</v>
      </c>
      <c r="K47" s="57"/>
      <c r="L47" s="57"/>
      <c r="M47" s="57"/>
      <c r="N47" s="57"/>
      <c r="O47" s="57">
        <v>1</v>
      </c>
      <c r="P47" s="59"/>
      <c r="Q47" s="59"/>
      <c r="R47" s="59"/>
      <c r="S47" s="59"/>
      <c r="T47" s="59"/>
      <c r="U47" s="59"/>
      <c r="V47" s="59"/>
      <c r="W47" s="59"/>
      <c r="X47" s="59"/>
      <c r="Y47" s="39">
        <f t="shared" si="10"/>
        <v>15</v>
      </c>
      <c r="Z47" s="39">
        <f>SUM(G47,P47)</f>
        <v>0</v>
      </c>
      <c r="AA47" s="39">
        <f t="shared" si="11"/>
        <v>15</v>
      </c>
      <c r="AB47" s="39">
        <f t="shared" si="12"/>
        <v>0</v>
      </c>
      <c r="AC47" s="39">
        <f t="shared" si="13"/>
        <v>0</v>
      </c>
      <c r="AD47" s="39">
        <f>SUM(G47:N47,P47:W47)</f>
        <v>25</v>
      </c>
      <c r="AE47" s="39">
        <f>SUM(O47,X47)</f>
        <v>1</v>
      </c>
    </row>
    <row r="48" spans="1:31" ht="28.5" customHeight="1">
      <c r="A48" s="300" t="s">
        <v>19</v>
      </c>
      <c r="B48" s="345" t="s">
        <v>412</v>
      </c>
      <c r="C48" s="245" t="s">
        <v>505</v>
      </c>
      <c r="D48" s="246"/>
      <c r="E48" s="247">
        <v>5</v>
      </c>
      <c r="F48" s="247"/>
      <c r="G48" s="57"/>
      <c r="H48" s="57"/>
      <c r="I48" s="57">
        <v>15</v>
      </c>
      <c r="J48" s="57">
        <v>10</v>
      </c>
      <c r="K48" s="57"/>
      <c r="L48" s="57"/>
      <c r="M48" s="57"/>
      <c r="N48" s="57"/>
      <c r="O48" s="57">
        <v>1</v>
      </c>
      <c r="P48" s="59"/>
      <c r="Q48" s="59"/>
      <c r="R48" s="59"/>
      <c r="S48" s="59"/>
      <c r="T48" s="59"/>
      <c r="U48" s="59"/>
      <c r="V48" s="59"/>
      <c r="W48" s="59"/>
      <c r="X48" s="59"/>
      <c r="Y48" s="39">
        <f t="shared" si="10"/>
        <v>15</v>
      </c>
      <c r="Z48" s="39">
        <f t="shared" ref="Z48:Z53" si="14">SUM(G48,P48)</f>
        <v>0</v>
      </c>
      <c r="AA48" s="39">
        <f t="shared" si="11"/>
        <v>15</v>
      </c>
      <c r="AB48" s="39">
        <f t="shared" si="12"/>
        <v>0</v>
      </c>
      <c r="AC48" s="39">
        <f t="shared" si="13"/>
        <v>0</v>
      </c>
      <c r="AD48" s="39">
        <f t="shared" ref="AD48:AD53" si="15">SUM(G48:N48,P48:W48)</f>
        <v>25</v>
      </c>
      <c r="AE48" s="39">
        <f t="shared" ref="AE48:AE53" si="16">SUM(O48,X48)</f>
        <v>1</v>
      </c>
    </row>
    <row r="49" spans="1:39" s="149" customFormat="1" ht="27" customHeight="1">
      <c r="A49" s="300" t="s">
        <v>20</v>
      </c>
      <c r="B49" s="345" t="s">
        <v>413</v>
      </c>
      <c r="C49" s="245" t="s">
        <v>506</v>
      </c>
      <c r="D49" s="246"/>
      <c r="E49" s="247">
        <v>5</v>
      </c>
      <c r="F49" s="247"/>
      <c r="G49" s="57"/>
      <c r="H49" s="57"/>
      <c r="I49" s="57">
        <v>15</v>
      </c>
      <c r="J49" s="57">
        <v>10</v>
      </c>
      <c r="K49" s="57"/>
      <c r="L49" s="57"/>
      <c r="M49" s="57"/>
      <c r="N49" s="57"/>
      <c r="O49" s="57">
        <v>1</v>
      </c>
      <c r="P49" s="59"/>
      <c r="Q49" s="59"/>
      <c r="R49" s="59"/>
      <c r="S49" s="59"/>
      <c r="T49" s="59"/>
      <c r="U49" s="59"/>
      <c r="V49" s="59"/>
      <c r="W49" s="59"/>
      <c r="X49" s="59"/>
      <c r="Y49" s="39">
        <f t="shared" si="10"/>
        <v>15</v>
      </c>
      <c r="Z49" s="39">
        <f t="shared" si="14"/>
        <v>0</v>
      </c>
      <c r="AA49" s="39">
        <f t="shared" si="11"/>
        <v>15</v>
      </c>
      <c r="AB49" s="39">
        <f t="shared" si="12"/>
        <v>0</v>
      </c>
      <c r="AC49" s="39">
        <f t="shared" si="13"/>
        <v>0</v>
      </c>
      <c r="AD49" s="39">
        <f t="shared" si="15"/>
        <v>25</v>
      </c>
      <c r="AE49" s="39">
        <f t="shared" si="16"/>
        <v>1</v>
      </c>
    </row>
    <row r="50" spans="1:39" s="149" customFormat="1" ht="33.75" customHeight="1">
      <c r="A50" s="300" t="s">
        <v>21</v>
      </c>
      <c r="B50" s="67" t="s">
        <v>404</v>
      </c>
      <c r="C50" s="245" t="s">
        <v>507</v>
      </c>
      <c r="D50" s="246"/>
      <c r="E50" s="247">
        <v>6</v>
      </c>
      <c r="F50" s="247"/>
      <c r="G50" s="57"/>
      <c r="H50" s="57"/>
      <c r="I50" s="57"/>
      <c r="J50" s="57"/>
      <c r="K50" s="57"/>
      <c r="L50" s="57"/>
      <c r="M50" s="57"/>
      <c r="N50" s="57"/>
      <c r="O50" s="57"/>
      <c r="P50" s="59">
        <v>15</v>
      </c>
      <c r="Q50" s="59">
        <v>10</v>
      </c>
      <c r="R50" s="59"/>
      <c r="S50" s="59"/>
      <c r="T50" s="59"/>
      <c r="U50" s="59"/>
      <c r="V50" s="59"/>
      <c r="W50" s="59"/>
      <c r="X50" s="59">
        <v>1</v>
      </c>
      <c r="Y50" s="39">
        <f t="shared" si="10"/>
        <v>15</v>
      </c>
      <c r="Z50" s="39">
        <f t="shared" si="14"/>
        <v>15</v>
      </c>
      <c r="AA50" s="39">
        <f t="shared" si="11"/>
        <v>0</v>
      </c>
      <c r="AB50" s="39">
        <f t="shared" si="12"/>
        <v>0</v>
      </c>
      <c r="AC50" s="39">
        <f t="shared" si="13"/>
        <v>0</v>
      </c>
      <c r="AD50" s="39">
        <f t="shared" si="15"/>
        <v>25</v>
      </c>
      <c r="AE50" s="39">
        <f t="shared" si="16"/>
        <v>1</v>
      </c>
    </row>
    <row r="51" spans="1:39" ht="21" customHeight="1">
      <c r="A51" s="300" t="s">
        <v>163</v>
      </c>
      <c r="B51" s="67" t="s">
        <v>405</v>
      </c>
      <c r="C51" s="245" t="s">
        <v>508</v>
      </c>
      <c r="D51" s="246"/>
      <c r="E51" s="247">
        <v>6</v>
      </c>
      <c r="F51" s="247"/>
      <c r="G51" s="57"/>
      <c r="H51" s="57"/>
      <c r="I51" s="57"/>
      <c r="J51" s="57"/>
      <c r="K51" s="57"/>
      <c r="L51" s="57"/>
      <c r="M51" s="57"/>
      <c r="N51" s="57"/>
      <c r="O51" s="57"/>
      <c r="P51" s="59">
        <v>15</v>
      </c>
      <c r="Q51" s="59">
        <v>10</v>
      </c>
      <c r="R51" s="59"/>
      <c r="S51" s="59"/>
      <c r="T51" s="59"/>
      <c r="U51" s="59"/>
      <c r="V51" s="59"/>
      <c r="W51" s="59"/>
      <c r="X51" s="59">
        <v>1</v>
      </c>
      <c r="Y51" s="39">
        <f t="shared" si="10"/>
        <v>15</v>
      </c>
      <c r="Z51" s="39">
        <f t="shared" si="14"/>
        <v>15</v>
      </c>
      <c r="AA51" s="39">
        <f t="shared" si="11"/>
        <v>0</v>
      </c>
      <c r="AB51" s="39">
        <f t="shared" si="12"/>
        <v>0</v>
      </c>
      <c r="AC51" s="39">
        <f t="shared" si="13"/>
        <v>0</v>
      </c>
      <c r="AD51" s="39">
        <f t="shared" si="15"/>
        <v>25</v>
      </c>
      <c r="AE51" s="39">
        <f t="shared" si="16"/>
        <v>1</v>
      </c>
    </row>
    <row r="52" spans="1:39" ht="27" customHeight="1">
      <c r="A52" s="300" t="s">
        <v>164</v>
      </c>
      <c r="B52" s="345" t="s">
        <v>167</v>
      </c>
      <c r="C52" s="245" t="s">
        <v>509</v>
      </c>
      <c r="D52" s="331"/>
      <c r="E52" s="247">
        <v>6</v>
      </c>
      <c r="F52" s="331"/>
      <c r="G52" s="57"/>
      <c r="H52" s="57"/>
      <c r="I52" s="57"/>
      <c r="J52" s="57"/>
      <c r="K52" s="57"/>
      <c r="L52" s="57"/>
      <c r="M52" s="57"/>
      <c r="N52" s="57"/>
      <c r="O52" s="57"/>
      <c r="P52" s="59">
        <v>15</v>
      </c>
      <c r="Q52" s="59">
        <v>10</v>
      </c>
      <c r="R52" s="59"/>
      <c r="S52" s="59"/>
      <c r="T52" s="59"/>
      <c r="U52" s="59"/>
      <c r="V52" s="59"/>
      <c r="W52" s="59"/>
      <c r="X52" s="59">
        <v>1</v>
      </c>
      <c r="Y52" s="39">
        <f t="shared" si="10"/>
        <v>15</v>
      </c>
      <c r="Z52" s="39">
        <f t="shared" si="14"/>
        <v>15</v>
      </c>
      <c r="AA52" s="39">
        <f t="shared" si="11"/>
        <v>0</v>
      </c>
      <c r="AB52" s="39">
        <f t="shared" si="12"/>
        <v>0</v>
      </c>
      <c r="AC52" s="39">
        <f t="shared" si="13"/>
        <v>0</v>
      </c>
      <c r="AD52" s="39">
        <f t="shared" si="15"/>
        <v>25</v>
      </c>
      <c r="AE52" s="39">
        <f t="shared" si="16"/>
        <v>1</v>
      </c>
    </row>
    <row r="53" spans="1:39" s="149" customFormat="1" ht="26.25" customHeight="1">
      <c r="A53" s="300" t="s">
        <v>165</v>
      </c>
      <c r="B53" s="417" t="s">
        <v>611</v>
      </c>
      <c r="C53" s="245" t="str">
        <f>Fakultety!D33</f>
        <v>0912-7LEK-D-RAT</v>
      </c>
      <c r="D53" s="331"/>
      <c r="E53" s="196">
        <v>6</v>
      </c>
      <c r="F53" s="331"/>
      <c r="G53" s="57"/>
      <c r="H53" s="57"/>
      <c r="I53" s="57"/>
      <c r="J53" s="57"/>
      <c r="K53" s="57"/>
      <c r="L53" s="57"/>
      <c r="M53" s="57"/>
      <c r="N53" s="57"/>
      <c r="O53" s="57"/>
      <c r="P53" s="59">
        <v>15</v>
      </c>
      <c r="Q53" s="59">
        <v>10</v>
      </c>
      <c r="R53" s="59"/>
      <c r="S53" s="59"/>
      <c r="T53" s="59"/>
      <c r="U53" s="59"/>
      <c r="V53" s="59"/>
      <c r="W53" s="59"/>
      <c r="X53" s="59">
        <v>1</v>
      </c>
      <c r="Y53" s="39">
        <f t="shared" si="10"/>
        <v>15</v>
      </c>
      <c r="Z53" s="39">
        <f t="shared" si="14"/>
        <v>15</v>
      </c>
      <c r="AA53" s="39">
        <v>0</v>
      </c>
      <c r="AB53" s="39">
        <v>0</v>
      </c>
      <c r="AC53" s="39">
        <v>0</v>
      </c>
      <c r="AD53" s="39">
        <f t="shared" si="15"/>
        <v>25</v>
      </c>
      <c r="AE53" s="39">
        <f t="shared" si="16"/>
        <v>1</v>
      </c>
    </row>
    <row r="54" spans="1:39" ht="21">
      <c r="A54" s="325"/>
      <c r="B54" s="326"/>
      <c r="C54" s="327"/>
      <c r="D54" s="332"/>
      <c r="E54" s="332"/>
      <c r="F54" s="332"/>
      <c r="G54" s="6"/>
      <c r="H54" s="6"/>
      <c r="I54" s="6"/>
      <c r="J54" s="6"/>
      <c r="K54" s="6"/>
      <c r="L54" s="6"/>
      <c r="M54" s="6"/>
      <c r="N54" s="6"/>
      <c r="O54" s="6"/>
      <c r="P54" s="6"/>
      <c r="Q54" s="6"/>
      <c r="R54" s="6"/>
      <c r="S54" s="333"/>
      <c r="T54" s="333"/>
      <c r="U54" s="333"/>
      <c r="V54" s="333"/>
      <c r="W54" s="333"/>
      <c r="X54" s="333"/>
      <c r="Y54" s="333"/>
      <c r="Z54" s="333"/>
      <c r="AA54" s="333"/>
      <c r="AB54" s="333"/>
      <c r="AC54" s="333"/>
      <c r="AD54" s="333"/>
      <c r="AE54" s="333"/>
    </row>
    <row r="55" spans="1:39" ht="21">
      <c r="A55" s="325"/>
      <c r="B55" s="326"/>
      <c r="C55" s="327"/>
      <c r="D55" s="328"/>
      <c r="E55" s="328"/>
      <c r="F55" s="328"/>
      <c r="G55" s="334"/>
      <c r="H55" s="334"/>
      <c r="I55" s="334"/>
      <c r="J55" s="334"/>
      <c r="K55" s="335" t="s">
        <v>78</v>
      </c>
      <c r="L55" s="334"/>
      <c r="M55" s="334"/>
      <c r="N55" s="334"/>
      <c r="O55" s="315"/>
      <c r="P55" s="315"/>
      <c r="Q55" s="315"/>
      <c r="R55" s="315"/>
      <c r="S55" s="315"/>
      <c r="T55" s="315"/>
      <c r="U55" s="315"/>
      <c r="V55" s="315"/>
      <c r="W55" s="315"/>
      <c r="X55" s="315"/>
      <c r="Y55" s="315"/>
      <c r="Z55" s="315"/>
      <c r="AA55" s="315"/>
      <c r="AB55" s="315"/>
      <c r="AC55" s="315"/>
      <c r="AD55" s="315"/>
      <c r="AE55" s="315"/>
    </row>
    <row r="56" spans="1:39" ht="21">
      <c r="A56" s="325"/>
      <c r="B56" s="326"/>
      <c r="C56" s="327"/>
      <c r="D56" s="328"/>
      <c r="E56" s="328"/>
      <c r="F56" s="328"/>
      <c r="G56" s="334"/>
      <c r="H56" s="334"/>
      <c r="I56" s="334"/>
      <c r="J56" s="334"/>
      <c r="K56" s="334"/>
      <c r="L56" s="334"/>
      <c r="M56" s="334"/>
      <c r="N56" s="334"/>
      <c r="O56" s="315"/>
      <c r="P56" s="315"/>
      <c r="Q56" s="315"/>
      <c r="R56" s="315"/>
      <c r="S56" s="315"/>
      <c r="T56" s="315"/>
      <c r="U56" s="315"/>
      <c r="V56" s="315"/>
      <c r="W56" s="315"/>
      <c r="X56" s="315"/>
      <c r="Y56" s="315"/>
      <c r="Z56" s="315"/>
      <c r="AA56" s="315"/>
      <c r="AB56" s="315"/>
      <c r="AC56" s="315"/>
      <c r="AD56" s="315"/>
      <c r="AE56" s="315"/>
    </row>
    <row r="57" spans="1:39" ht="21">
      <c r="A57" s="325"/>
      <c r="B57" s="326"/>
      <c r="C57" s="327"/>
      <c r="D57" s="328"/>
      <c r="E57" s="328"/>
      <c r="F57" s="328"/>
      <c r="G57" s="334"/>
      <c r="H57" s="334"/>
      <c r="I57" s="334"/>
      <c r="J57" s="334"/>
      <c r="K57" s="334"/>
      <c r="L57" s="334"/>
      <c r="M57" s="334"/>
      <c r="N57" s="334"/>
      <c r="O57" s="315"/>
      <c r="P57" s="315"/>
      <c r="Q57" s="315"/>
      <c r="R57" s="315"/>
      <c r="S57" s="315"/>
      <c r="T57" s="315"/>
      <c r="U57" s="315"/>
      <c r="V57" s="315"/>
      <c r="W57" s="315"/>
      <c r="X57" s="315"/>
      <c r="Y57" s="315"/>
      <c r="Z57" s="315"/>
      <c r="AA57" s="315"/>
      <c r="AB57" s="315"/>
      <c r="AC57" s="315"/>
      <c r="AD57" s="315"/>
      <c r="AE57" s="315"/>
    </row>
    <row r="58" spans="1:39" ht="21">
      <c r="A58" s="325"/>
      <c r="B58" s="326"/>
      <c r="C58" s="327"/>
      <c r="D58" s="328"/>
      <c r="E58" s="328"/>
      <c r="F58" s="328"/>
      <c r="G58" s="334"/>
      <c r="H58" s="334"/>
      <c r="I58" s="334"/>
      <c r="J58" s="334"/>
      <c r="K58" s="334"/>
      <c r="L58" s="334"/>
      <c r="M58" s="334"/>
      <c r="N58" s="334"/>
      <c r="O58" s="315"/>
      <c r="P58" s="315"/>
      <c r="Q58" s="315"/>
      <c r="R58" s="315"/>
      <c r="S58" s="315"/>
      <c r="T58" s="315"/>
      <c r="U58" s="315"/>
      <c r="V58" s="315"/>
      <c r="W58" s="315"/>
      <c r="X58" s="315"/>
      <c r="Y58" s="315"/>
      <c r="Z58" s="315"/>
      <c r="AA58" s="315"/>
      <c r="AB58" s="315"/>
      <c r="AC58" s="315"/>
      <c r="AD58" s="315"/>
      <c r="AE58" s="315"/>
    </row>
    <row r="59" spans="1:39" ht="21">
      <c r="A59" s="325"/>
      <c r="B59" s="326"/>
      <c r="C59" s="327"/>
      <c r="D59" s="328"/>
      <c r="E59" s="328"/>
      <c r="F59" s="328"/>
      <c r="G59" s="334"/>
      <c r="H59" s="6"/>
      <c r="I59" s="6"/>
      <c r="J59" s="6"/>
      <c r="K59" s="6"/>
      <c r="L59" s="6"/>
      <c r="M59" s="6"/>
      <c r="N59" s="6"/>
      <c r="O59" s="6"/>
      <c r="P59" s="6"/>
      <c r="Q59" s="6"/>
      <c r="R59" s="6"/>
      <c r="S59" s="315"/>
      <c r="T59" s="315"/>
      <c r="U59" s="315"/>
      <c r="V59" s="315"/>
      <c r="W59" s="315"/>
      <c r="X59" s="6"/>
      <c r="Y59" s="315"/>
      <c r="Z59" s="315"/>
      <c r="AA59" s="315"/>
      <c r="AB59" s="315"/>
      <c r="AC59" s="315"/>
      <c r="AD59" s="315"/>
      <c r="AE59" s="315"/>
    </row>
    <row r="60" spans="1:39" ht="21">
      <c r="A60" s="336"/>
      <c r="B60" s="335" t="s">
        <v>299</v>
      </c>
      <c r="C60" s="335"/>
      <c r="D60" s="335"/>
      <c r="E60" s="335"/>
      <c r="F60" s="335"/>
      <c r="G60" s="335"/>
      <c r="H60" s="335"/>
      <c r="I60" s="335"/>
      <c r="J60" s="335"/>
      <c r="K60" s="315"/>
      <c r="L60" s="315"/>
      <c r="M60" s="315"/>
      <c r="N60" s="315"/>
      <c r="O60" s="315"/>
      <c r="P60" s="315"/>
      <c r="Q60" s="315"/>
      <c r="R60" s="351"/>
      <c r="S60" s="351"/>
      <c r="T60" s="351"/>
      <c r="U60" s="351"/>
      <c r="V60" s="351"/>
      <c r="W60" s="351"/>
      <c r="X60" s="351"/>
      <c r="Y60" s="351"/>
      <c r="Z60" s="315"/>
      <c r="AA60" s="315"/>
      <c r="AB60" s="315"/>
      <c r="AC60" s="351"/>
      <c r="AD60" s="351"/>
      <c r="AE60" s="351"/>
      <c r="AF60" s="351"/>
      <c r="AG60" s="351"/>
      <c r="AH60" s="351"/>
      <c r="AI60" s="351"/>
      <c r="AJ60" s="351"/>
      <c r="AK60" s="315"/>
      <c r="AL60" s="315"/>
      <c r="AM60" s="315"/>
    </row>
    <row r="61" spans="1:39" ht="21">
      <c r="A61" s="301"/>
      <c r="B61" s="335" t="s">
        <v>392</v>
      </c>
      <c r="C61" s="335"/>
      <c r="D61" s="335"/>
      <c r="E61" s="335"/>
      <c r="F61" s="335"/>
      <c r="G61" s="335"/>
      <c r="H61" s="335"/>
      <c r="I61" s="335"/>
      <c r="J61" s="335"/>
      <c r="K61" s="315"/>
      <c r="L61" s="315"/>
      <c r="M61" s="315"/>
      <c r="N61" s="315"/>
      <c r="O61" s="315"/>
      <c r="P61" s="315"/>
      <c r="Q61" s="315"/>
      <c r="R61" s="351"/>
      <c r="S61" s="351"/>
      <c r="T61" s="351"/>
      <c r="U61" s="351"/>
      <c r="V61" s="351"/>
      <c r="W61" s="351"/>
      <c r="X61" s="351"/>
      <c r="Y61" s="351"/>
      <c r="Z61" s="315"/>
      <c r="AA61" s="315"/>
      <c r="AB61" s="315"/>
      <c r="AC61" s="351"/>
      <c r="AD61" s="351"/>
      <c r="AE61" s="351"/>
      <c r="AF61" s="351"/>
      <c r="AG61" s="351"/>
      <c r="AH61" s="351"/>
      <c r="AI61" s="351"/>
      <c r="AJ61" s="351"/>
      <c r="AK61" s="315"/>
      <c r="AL61" s="315"/>
      <c r="AM61" s="315"/>
    </row>
    <row r="62" spans="1:39" ht="21">
      <c r="A62" s="340"/>
      <c r="B62" s="339" t="s">
        <v>328</v>
      </c>
      <c r="C62" s="339"/>
      <c r="D62" s="339"/>
      <c r="E62" s="339"/>
      <c r="F62" s="339"/>
      <c r="G62" s="339"/>
      <c r="H62" s="339"/>
      <c r="I62" s="335"/>
      <c r="J62" s="335"/>
      <c r="K62" s="315"/>
      <c r="L62" s="315"/>
      <c r="M62" s="315"/>
      <c r="N62" s="315"/>
      <c r="O62" s="315"/>
      <c r="P62" s="315"/>
      <c r="Q62" s="315"/>
      <c r="R62" s="351"/>
      <c r="S62" s="351"/>
      <c r="T62" s="351"/>
      <c r="U62" s="351"/>
      <c r="V62" s="351"/>
      <c r="W62" s="351"/>
      <c r="X62" s="351"/>
      <c r="Y62" s="351"/>
      <c r="Z62" s="315"/>
      <c r="AA62" s="315"/>
      <c r="AB62" s="315"/>
      <c r="AC62" s="351"/>
      <c r="AD62" s="351"/>
      <c r="AE62" s="351"/>
      <c r="AF62" s="351"/>
      <c r="AG62" s="351"/>
      <c r="AH62" s="351"/>
      <c r="AI62" s="351"/>
      <c r="AJ62" s="351"/>
      <c r="AK62" s="315"/>
      <c r="AL62" s="315"/>
      <c r="AM62" s="315"/>
    </row>
    <row r="63" spans="1:39" ht="21">
      <c r="A63" s="341"/>
      <c r="B63" s="339" t="s">
        <v>329</v>
      </c>
      <c r="C63" s="339"/>
      <c r="D63" s="339"/>
      <c r="E63" s="339"/>
      <c r="F63" s="339"/>
      <c r="G63" s="339"/>
      <c r="H63" s="339"/>
      <c r="I63" s="335"/>
      <c r="J63" s="335"/>
      <c r="K63" s="315"/>
      <c r="L63" s="315"/>
      <c r="M63" s="315"/>
      <c r="N63" s="315"/>
      <c r="O63" s="315"/>
      <c r="P63" s="315"/>
      <c r="Q63" s="315"/>
      <c r="R63" s="351"/>
      <c r="S63" s="351"/>
      <c r="T63" s="351"/>
      <c r="U63" s="351"/>
      <c r="V63" s="351"/>
      <c r="W63" s="351"/>
      <c r="X63" s="351"/>
      <c r="Y63" s="351"/>
      <c r="Z63" s="315"/>
      <c r="AA63" s="315"/>
      <c r="AB63" s="315"/>
      <c r="AC63" s="351"/>
      <c r="AD63" s="351"/>
      <c r="AE63" s="351"/>
      <c r="AF63" s="351"/>
      <c r="AG63" s="351"/>
      <c r="AH63" s="351"/>
      <c r="AI63" s="351"/>
      <c r="AJ63" s="351"/>
      <c r="AK63" s="315"/>
      <c r="AL63" s="315"/>
      <c r="AM63" s="315"/>
    </row>
    <row r="64" spans="1:39" ht="21">
      <c r="A64" s="301"/>
      <c r="B64" s="339" t="s">
        <v>330</v>
      </c>
      <c r="C64" s="339"/>
      <c r="D64" s="339"/>
      <c r="E64" s="339"/>
      <c r="F64" s="339"/>
      <c r="G64" s="339"/>
      <c r="H64" s="339"/>
      <c r="I64" s="335"/>
      <c r="J64" s="335"/>
      <c r="K64" s="315"/>
      <c r="L64" s="315"/>
      <c r="M64" s="315"/>
      <c r="N64" s="315"/>
      <c r="O64" s="315"/>
      <c r="P64" s="315"/>
      <c r="Q64" s="315"/>
      <c r="R64" s="351"/>
      <c r="S64" s="351"/>
      <c r="T64" s="351"/>
      <c r="U64" s="351"/>
      <c r="V64" s="351"/>
      <c r="W64" s="351"/>
      <c r="X64" s="351"/>
      <c r="Y64" s="351"/>
      <c r="Z64" s="315"/>
      <c r="AA64" s="315"/>
      <c r="AB64" s="315"/>
      <c r="AC64" s="351"/>
      <c r="AD64" s="351"/>
      <c r="AE64" s="351"/>
      <c r="AF64" s="351"/>
      <c r="AG64" s="351"/>
      <c r="AH64" s="351"/>
      <c r="AI64" s="351"/>
      <c r="AJ64" s="351"/>
    </row>
    <row r="65" spans="1:36" ht="21">
      <c r="A65" s="301"/>
      <c r="B65" s="339" t="s">
        <v>331</v>
      </c>
      <c r="C65" s="339"/>
      <c r="D65" s="339"/>
      <c r="E65" s="339"/>
      <c r="F65" s="339"/>
      <c r="G65" s="339"/>
      <c r="H65" s="339"/>
      <c r="I65" s="335"/>
      <c r="J65" s="335"/>
      <c r="K65" s="315"/>
      <c r="L65" s="315"/>
      <c r="M65" s="315"/>
      <c r="N65" s="315"/>
      <c r="O65" s="315"/>
      <c r="P65" s="315"/>
      <c r="Q65" s="315"/>
      <c r="R65" s="351"/>
      <c r="S65" s="351"/>
      <c r="T65" s="351"/>
      <c r="U65" s="351"/>
      <c r="V65" s="351"/>
      <c r="W65" s="351"/>
      <c r="X65" s="351"/>
      <c r="Y65" s="351"/>
      <c r="Z65" s="315"/>
      <c r="AA65" s="315"/>
      <c r="AB65" s="315"/>
      <c r="AC65" s="351"/>
      <c r="AD65" s="351"/>
      <c r="AE65" s="351"/>
      <c r="AF65" s="351"/>
      <c r="AG65" s="351"/>
      <c r="AH65" s="351"/>
      <c r="AI65" s="351"/>
      <c r="AJ65" s="351"/>
    </row>
    <row r="66" spans="1:36" ht="21">
      <c r="B66" s="335" t="s">
        <v>393</v>
      </c>
      <c r="C66" s="335"/>
      <c r="D66" s="339"/>
      <c r="E66" s="339"/>
      <c r="F66" s="339"/>
      <c r="G66" s="339"/>
      <c r="H66" s="339"/>
      <c r="I66" s="335"/>
      <c r="J66" s="335"/>
      <c r="K66" s="315"/>
      <c r="L66" s="315"/>
      <c r="M66" s="315"/>
      <c r="N66" s="315"/>
      <c r="O66" s="315"/>
      <c r="P66" s="315"/>
      <c r="Q66" s="315"/>
      <c r="R66" s="351"/>
      <c r="S66" s="351"/>
      <c r="T66" s="351"/>
      <c r="U66" s="351"/>
      <c r="V66" s="351"/>
      <c r="W66" s="351"/>
      <c r="X66" s="351"/>
      <c r="Y66" s="351"/>
      <c r="Z66" s="315"/>
      <c r="AA66" s="315"/>
      <c r="AB66" s="315"/>
      <c r="AC66" s="351"/>
      <c r="AD66" s="351"/>
      <c r="AE66" s="351"/>
      <c r="AF66" s="351"/>
      <c r="AG66" s="351"/>
      <c r="AH66" s="351"/>
      <c r="AI66" s="351"/>
      <c r="AJ66" s="351"/>
    </row>
    <row r="67" spans="1:36" ht="21">
      <c r="B67" s="339" t="s">
        <v>328</v>
      </c>
      <c r="C67" s="339"/>
      <c r="D67" s="339"/>
      <c r="E67" s="339"/>
      <c r="F67" s="339"/>
      <c r="G67" s="339"/>
      <c r="H67" s="339"/>
      <c r="I67" s="335"/>
      <c r="J67" s="335"/>
      <c r="K67" s="315"/>
      <c r="L67" s="315"/>
      <c r="M67" s="315"/>
      <c r="N67" s="315"/>
      <c r="O67" s="315"/>
      <c r="P67" s="315"/>
      <c r="Q67" s="315"/>
      <c r="R67" s="351"/>
      <c r="S67" s="351"/>
      <c r="T67" s="351"/>
      <c r="U67" s="351"/>
      <c r="V67" s="351"/>
      <c r="W67" s="351"/>
      <c r="X67" s="351"/>
      <c r="Y67" s="351"/>
      <c r="Z67" s="149"/>
      <c r="AA67" s="149"/>
      <c r="AB67" s="149"/>
      <c r="AC67" s="351"/>
      <c r="AD67" s="351"/>
      <c r="AE67" s="351"/>
      <c r="AF67" s="351"/>
      <c r="AG67" s="351"/>
      <c r="AH67" s="351"/>
      <c r="AI67" s="351"/>
      <c r="AJ67" s="351"/>
    </row>
    <row r="68" spans="1:36" ht="21">
      <c r="B68" s="339" t="s">
        <v>332</v>
      </c>
      <c r="C68" s="339"/>
      <c r="D68" s="339"/>
      <c r="E68" s="339"/>
      <c r="F68" s="339"/>
      <c r="G68" s="339"/>
      <c r="H68" s="339"/>
      <c r="I68" s="335"/>
      <c r="J68" s="335"/>
      <c r="K68" s="315"/>
      <c r="L68" s="315"/>
      <c r="M68" s="315"/>
      <c r="N68" s="315"/>
      <c r="O68" s="315"/>
      <c r="P68" s="315"/>
      <c r="Q68" s="315"/>
      <c r="R68" s="351"/>
      <c r="S68" s="351"/>
      <c r="T68" s="351"/>
      <c r="U68" s="351"/>
      <c r="V68" s="351"/>
      <c r="W68" s="351"/>
      <c r="X68" s="351"/>
      <c r="Y68" s="351"/>
      <c r="Z68" s="149"/>
      <c r="AA68" s="149"/>
      <c r="AB68" s="149"/>
      <c r="AC68" s="351"/>
      <c r="AD68" s="351"/>
      <c r="AE68" s="351"/>
      <c r="AF68" s="351"/>
      <c r="AG68" s="351"/>
      <c r="AH68" s="351"/>
      <c r="AI68" s="351"/>
      <c r="AJ68" s="351"/>
    </row>
    <row r="69" spans="1:36" ht="21">
      <c r="B69" s="339" t="s">
        <v>333</v>
      </c>
      <c r="C69" s="339"/>
      <c r="D69" s="339"/>
      <c r="E69" s="339"/>
      <c r="F69" s="339"/>
      <c r="G69" s="339"/>
      <c r="H69" s="339"/>
      <c r="I69" s="335"/>
      <c r="J69" s="335"/>
      <c r="K69" s="315"/>
      <c r="L69" s="315"/>
      <c r="M69" s="315"/>
      <c r="N69" s="315"/>
      <c r="O69" s="315"/>
      <c r="P69" s="315"/>
      <c r="Q69" s="315"/>
      <c r="R69" s="351"/>
      <c r="S69" s="351"/>
      <c r="T69" s="351"/>
      <c r="U69" s="351"/>
      <c r="V69" s="351"/>
      <c r="W69" s="351"/>
      <c r="X69" s="351"/>
      <c r="Y69" s="351"/>
      <c r="Z69" s="149"/>
      <c r="AA69" s="149"/>
      <c r="AB69" s="149"/>
      <c r="AC69" s="351"/>
      <c r="AD69" s="351"/>
      <c r="AE69" s="351"/>
      <c r="AF69" s="351"/>
      <c r="AG69" s="351"/>
      <c r="AH69" s="351"/>
      <c r="AI69" s="351"/>
      <c r="AJ69" s="351"/>
    </row>
    <row r="70" spans="1:36" ht="21">
      <c r="B70" s="339" t="s">
        <v>334</v>
      </c>
      <c r="C70" s="339"/>
      <c r="D70" s="339"/>
      <c r="E70" s="339"/>
      <c r="F70" s="339"/>
      <c r="G70" s="339"/>
      <c r="H70" s="339"/>
      <c r="I70" s="335"/>
      <c r="J70" s="335"/>
      <c r="K70" s="315"/>
      <c r="L70" s="315"/>
      <c r="M70" s="315"/>
      <c r="N70" s="315"/>
      <c r="O70" s="315"/>
      <c r="P70" s="315"/>
      <c r="Q70" s="315"/>
      <c r="R70" s="351"/>
      <c r="S70" s="351"/>
      <c r="T70" s="351"/>
      <c r="U70" s="351"/>
      <c r="V70" s="351"/>
      <c r="W70" s="351"/>
      <c r="X70" s="351"/>
      <c r="Y70" s="351"/>
      <c r="Z70" s="149"/>
      <c r="AA70" s="149"/>
      <c r="AB70" s="149"/>
      <c r="AC70" s="351"/>
      <c r="AD70" s="351"/>
      <c r="AE70" s="351"/>
      <c r="AF70" s="351"/>
      <c r="AG70" s="351"/>
      <c r="AH70" s="351"/>
      <c r="AI70" s="351"/>
      <c r="AJ70" s="351"/>
    </row>
    <row r="71" spans="1:36" ht="21">
      <c r="B71" s="335" t="s">
        <v>335</v>
      </c>
      <c r="C71" s="315"/>
      <c r="D71" s="315"/>
      <c r="E71" s="315"/>
      <c r="F71" s="315"/>
      <c r="G71" s="315"/>
      <c r="H71" s="315"/>
      <c r="I71" s="315"/>
      <c r="J71" s="149"/>
      <c r="K71" s="149"/>
      <c r="L71" s="149"/>
      <c r="M71" s="149"/>
      <c r="N71" s="149"/>
      <c r="O71" s="149"/>
      <c r="P71" s="149"/>
      <c r="Q71" s="149"/>
      <c r="R71" s="351"/>
      <c r="S71" s="351"/>
      <c r="T71" s="351"/>
      <c r="U71" s="351"/>
      <c r="V71" s="351"/>
      <c r="W71" s="351"/>
      <c r="X71" s="351"/>
      <c r="Y71" s="351"/>
      <c r="Z71" s="349"/>
      <c r="AA71" s="349"/>
      <c r="AB71" s="349"/>
      <c r="AC71" s="351"/>
      <c r="AD71" s="351"/>
      <c r="AE71" s="351"/>
      <c r="AF71" s="351"/>
      <c r="AG71" s="351"/>
      <c r="AH71" s="351"/>
      <c r="AI71" s="351"/>
      <c r="AJ71" s="351"/>
    </row>
    <row r="72" spans="1:36" ht="21">
      <c r="B72" s="335" t="s">
        <v>336</v>
      </c>
      <c r="C72" s="315"/>
      <c r="D72" s="315"/>
      <c r="E72" s="315"/>
      <c r="F72" s="315"/>
      <c r="G72" s="315"/>
      <c r="H72" s="315"/>
      <c r="I72" s="315"/>
      <c r="J72" s="149"/>
      <c r="K72" s="149"/>
      <c r="L72" s="149"/>
      <c r="M72" s="149"/>
      <c r="N72" s="149"/>
      <c r="O72" s="149"/>
      <c r="P72" s="149"/>
      <c r="Q72" s="149"/>
      <c r="R72" s="351"/>
      <c r="S72" s="351"/>
      <c r="T72" s="351"/>
      <c r="U72" s="351"/>
      <c r="V72" s="351"/>
      <c r="W72" s="351"/>
      <c r="X72" s="351"/>
      <c r="Y72" s="351"/>
      <c r="Z72" s="149"/>
      <c r="AA72" s="149"/>
      <c r="AB72" s="149"/>
      <c r="AC72" s="351"/>
      <c r="AD72" s="351"/>
      <c r="AE72" s="351"/>
      <c r="AF72" s="351"/>
      <c r="AG72" s="351"/>
      <c r="AH72" s="351"/>
      <c r="AI72" s="351"/>
      <c r="AJ72" s="351"/>
    </row>
    <row r="73" spans="1:36" ht="21">
      <c r="B73" s="339" t="s">
        <v>337</v>
      </c>
      <c r="C73" s="315"/>
      <c r="D73" s="315"/>
      <c r="E73" s="315"/>
      <c r="F73" s="315"/>
      <c r="G73" s="382"/>
      <c r="H73" s="315"/>
      <c r="I73" s="315"/>
      <c r="J73" s="149"/>
      <c r="K73" s="149"/>
      <c r="L73" s="149"/>
      <c r="M73" s="149"/>
      <c r="N73" s="149"/>
      <c r="O73" s="149"/>
      <c r="P73" s="149"/>
      <c r="Q73" s="149"/>
      <c r="R73" s="351"/>
      <c r="S73" s="351"/>
      <c r="T73" s="351"/>
      <c r="U73" s="351"/>
      <c r="V73" s="351"/>
      <c r="W73" s="351"/>
      <c r="X73" s="351"/>
      <c r="Y73" s="351"/>
      <c r="Z73" s="149"/>
      <c r="AA73" s="149"/>
      <c r="AB73" s="149"/>
      <c r="AC73" s="351"/>
      <c r="AD73" s="351"/>
      <c r="AE73" s="351"/>
      <c r="AF73" s="351"/>
      <c r="AG73" s="351"/>
      <c r="AH73" s="351"/>
      <c r="AI73" s="351"/>
      <c r="AJ73" s="351"/>
    </row>
    <row r="74" spans="1:36" ht="21">
      <c r="B74" s="335" t="s">
        <v>338</v>
      </c>
      <c r="C74" s="315"/>
      <c r="D74" s="315"/>
      <c r="E74" s="315"/>
      <c r="F74" s="315"/>
      <c r="G74" s="315"/>
      <c r="H74" s="315"/>
      <c r="I74" s="315"/>
      <c r="J74" s="149"/>
      <c r="K74" s="149"/>
      <c r="L74" s="149"/>
      <c r="M74" s="149"/>
      <c r="N74" s="149"/>
      <c r="O74" s="149"/>
      <c r="P74" s="149"/>
      <c r="Q74" s="149"/>
      <c r="R74" s="351"/>
      <c r="S74" s="351"/>
      <c r="T74" s="351"/>
      <c r="U74" s="351"/>
      <c r="V74" s="351"/>
      <c r="W74" s="351"/>
      <c r="X74" s="351"/>
      <c r="Y74" s="351"/>
      <c r="Z74" s="149"/>
    </row>
    <row r="75" spans="1:36" ht="21">
      <c r="B75" s="339" t="s">
        <v>339</v>
      </c>
      <c r="C75" s="315"/>
      <c r="D75" s="315"/>
      <c r="E75" s="315"/>
      <c r="F75" s="315"/>
      <c r="G75" s="315"/>
      <c r="H75" s="315"/>
      <c r="I75" s="315"/>
      <c r="J75" s="349"/>
      <c r="K75" s="349"/>
      <c r="L75" s="349"/>
      <c r="M75" s="349"/>
      <c r="N75" s="349"/>
      <c r="O75" s="349"/>
      <c r="P75" s="349"/>
      <c r="Q75" s="349"/>
      <c r="R75" s="351"/>
      <c r="S75" s="351"/>
      <c r="T75" s="351"/>
      <c r="U75" s="351"/>
      <c r="V75" s="351"/>
      <c r="W75" s="351"/>
      <c r="X75" s="351"/>
      <c r="Y75" s="351"/>
      <c r="Z75" s="149"/>
    </row>
    <row r="76" spans="1:36" ht="21">
      <c r="B76" s="335" t="s">
        <v>340</v>
      </c>
      <c r="C76" s="315"/>
      <c r="D76" s="315"/>
      <c r="E76" s="315"/>
      <c r="F76" s="315"/>
      <c r="G76" s="315"/>
      <c r="H76" s="315"/>
      <c r="I76" s="315"/>
      <c r="J76" s="149"/>
      <c r="K76" s="149"/>
      <c r="L76" s="149"/>
      <c r="M76" s="149"/>
      <c r="N76" s="149"/>
      <c r="O76" s="149"/>
      <c r="P76" s="149"/>
      <c r="Q76" s="149"/>
      <c r="R76" s="351"/>
      <c r="S76" s="351"/>
      <c r="T76" s="351"/>
      <c r="U76" s="351"/>
      <c r="V76" s="351"/>
      <c r="W76" s="351"/>
      <c r="X76" s="351"/>
      <c r="Y76" s="351"/>
      <c r="Z76" s="149"/>
    </row>
    <row r="77" spans="1:36" ht="21">
      <c r="B77" s="339" t="s">
        <v>341</v>
      </c>
      <c r="C77" s="315"/>
      <c r="D77" s="315"/>
      <c r="E77" s="315"/>
      <c r="F77" s="315"/>
      <c r="G77" s="382"/>
      <c r="H77" s="315"/>
      <c r="I77" s="315"/>
      <c r="J77" s="149"/>
      <c r="K77" s="149"/>
      <c r="L77" s="149"/>
      <c r="M77" s="149"/>
      <c r="N77" s="149"/>
      <c r="O77" s="149"/>
      <c r="P77" s="149"/>
      <c r="Q77" s="149"/>
      <c r="R77" s="351"/>
      <c r="S77" s="351"/>
      <c r="T77" s="351"/>
      <c r="U77" s="351"/>
      <c r="V77" s="351"/>
      <c r="W77" s="351"/>
      <c r="X77" s="351"/>
      <c r="Y77" s="351"/>
      <c r="Z77" s="149"/>
    </row>
    <row r="78" spans="1:36" ht="21">
      <c r="B78" s="351"/>
      <c r="C78" s="351"/>
      <c r="D78" s="351"/>
      <c r="E78" s="351"/>
      <c r="F78" s="351"/>
      <c r="G78" s="351"/>
      <c r="H78" s="351"/>
      <c r="I78" s="351"/>
      <c r="J78" s="351"/>
      <c r="K78" s="351"/>
      <c r="L78" s="351"/>
      <c r="M78" s="351"/>
      <c r="N78" s="351"/>
      <c r="O78" s="351"/>
      <c r="P78" s="351"/>
      <c r="Q78" s="351"/>
      <c r="R78" s="351"/>
      <c r="S78" s="351"/>
      <c r="T78" s="351"/>
      <c r="U78" s="351"/>
      <c r="V78" s="351"/>
      <c r="W78" s="351"/>
      <c r="X78" s="351"/>
      <c r="Y78" s="351"/>
    </row>
    <row r="79" spans="1:36" ht="21">
      <c r="B79" s="351"/>
      <c r="C79" s="379" t="s">
        <v>389</v>
      </c>
      <c r="D79" s="378"/>
      <c r="E79" s="378"/>
      <c r="F79" s="378"/>
      <c r="G79" s="383"/>
      <c r="H79" s="383"/>
      <c r="I79" s="351"/>
      <c r="J79" s="351"/>
      <c r="K79" s="351"/>
      <c r="L79" s="351"/>
      <c r="M79" s="351"/>
      <c r="N79" s="351"/>
      <c r="O79" s="351"/>
      <c r="P79" s="351"/>
      <c r="Q79" s="351"/>
      <c r="R79" s="351"/>
      <c r="S79" s="351"/>
      <c r="T79" s="351"/>
      <c r="U79" s="351"/>
      <c r="V79" s="351"/>
      <c r="W79" s="351"/>
      <c r="X79" s="351"/>
      <c r="Y79" s="351"/>
    </row>
  </sheetData>
  <mergeCells count="48">
    <mergeCell ref="AD6:AD9"/>
    <mergeCell ref="A17:C17"/>
    <mergeCell ref="AE6:AE9"/>
    <mergeCell ref="G7:O7"/>
    <mergeCell ref="P7:X7"/>
    <mergeCell ref="G6:X6"/>
    <mergeCell ref="Z6:Z9"/>
    <mergeCell ref="AA6:AA9"/>
    <mergeCell ref="AB6:AB9"/>
    <mergeCell ref="P8:Q8"/>
    <mergeCell ref="R8:S8"/>
    <mergeCell ref="T8:U8"/>
    <mergeCell ref="V8:W8"/>
    <mergeCell ref="X8:X9"/>
    <mergeCell ref="G8:H8"/>
    <mergeCell ref="I8:J8"/>
    <mergeCell ref="K8:L8"/>
    <mergeCell ref="M8:N8"/>
    <mergeCell ref="O8:O9"/>
    <mergeCell ref="A42:AE42"/>
    <mergeCell ref="A40:C40"/>
    <mergeCell ref="A30:C30"/>
    <mergeCell ref="A27:C27"/>
    <mergeCell ref="A24:C24"/>
    <mergeCell ref="A39:C39"/>
    <mergeCell ref="B32:C32"/>
    <mergeCell ref="B37:C37"/>
    <mergeCell ref="B38:C38"/>
    <mergeCell ref="B33:C33"/>
    <mergeCell ref="B35:C35"/>
    <mergeCell ref="B34:C34"/>
    <mergeCell ref="B36:C36"/>
    <mergeCell ref="A1:AD1"/>
    <mergeCell ref="A2:B2"/>
    <mergeCell ref="H2:P2"/>
    <mergeCell ref="A3:B3"/>
    <mergeCell ref="A14:C14"/>
    <mergeCell ref="AC6:AC9"/>
    <mergeCell ref="A5:F5"/>
    <mergeCell ref="G5:AE5"/>
    <mergeCell ref="A6:A9"/>
    <mergeCell ref="B6:B9"/>
    <mergeCell ref="C6:C9"/>
    <mergeCell ref="D6:F7"/>
    <mergeCell ref="D8:D9"/>
    <mergeCell ref="E8:E9"/>
    <mergeCell ref="F8:F9"/>
    <mergeCell ref="Y6:Y9"/>
  </mergeCells>
  <pageMargins left="0.70866141732283472" right="0.70866141732283472" top="0.74803149606299213" bottom="0.74803149606299213" header="0.31496062992125984" footer="0.31496062992125984"/>
  <pageSetup paperSize="9" scale="24" orientation="landscape" r:id="rId1"/>
  <rowBreaks count="1" manualBreakCount="1">
    <brk id="41" max="3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5"/>
  <sheetViews>
    <sheetView zoomScale="80" zoomScaleNormal="80" zoomScaleSheetLayoutView="80" workbookViewId="0">
      <pane xSplit="30" ySplit="9" topLeftCell="AE68" activePane="bottomRight" state="frozen"/>
      <selection pane="topRight" activeCell="AE1" sqref="AE1"/>
      <selection pane="bottomLeft" activeCell="A10" sqref="A10"/>
      <selection pane="bottomRight" activeCell="G77" sqref="G77"/>
    </sheetView>
  </sheetViews>
  <sheetFormatPr defaultRowHeight="15"/>
  <cols>
    <col min="1" max="1" width="6.28515625" style="150" customWidth="1"/>
    <col min="2" max="2" width="53.28515625" customWidth="1"/>
    <col min="3" max="3" width="22.7109375" customWidth="1"/>
    <col min="4" max="4" width="7.28515625" customWidth="1"/>
    <col min="5" max="5" width="9.7109375" customWidth="1"/>
    <col min="6" max="6" width="6" customWidth="1"/>
    <col min="7" max="14" width="7" customWidth="1"/>
    <col min="15" max="15" width="6.42578125" customWidth="1"/>
    <col min="16" max="23" width="5.85546875" customWidth="1"/>
    <col min="24" max="24" width="5.42578125" customWidth="1"/>
    <col min="25" max="25" width="11" customWidth="1"/>
    <col min="26" max="28" width="8.140625" customWidth="1"/>
    <col min="29" max="29" width="8.85546875" customWidth="1"/>
    <col min="30" max="30" width="10.7109375" customWidth="1"/>
    <col min="31" max="31" width="9.42578125" customWidth="1"/>
  </cols>
  <sheetData>
    <row r="1" spans="1:32" s="7" customFormat="1" ht="42.75" customHeight="1">
      <c r="A1" s="493" t="s">
        <v>263</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36"/>
    </row>
    <row r="2" spans="1:32" s="7" customFormat="1" ht="42.75" customHeight="1">
      <c r="A2" s="474" t="s">
        <v>398</v>
      </c>
      <c r="B2" s="475"/>
      <c r="C2" s="285" t="s">
        <v>59</v>
      </c>
      <c r="D2" s="281"/>
      <c r="E2" s="286"/>
      <c r="F2" s="286"/>
      <c r="G2" s="286"/>
      <c r="H2" s="476" t="s">
        <v>93</v>
      </c>
      <c r="I2" s="476"/>
      <c r="J2" s="476"/>
      <c r="K2" s="476"/>
      <c r="L2" s="476"/>
      <c r="M2" s="476"/>
      <c r="N2" s="476"/>
      <c r="O2" s="476"/>
      <c r="P2" s="476"/>
      <c r="Q2" s="287"/>
      <c r="R2" s="287"/>
      <c r="S2" s="287"/>
      <c r="T2" s="287"/>
      <c r="U2" s="287"/>
      <c r="V2" s="287"/>
      <c r="W2" s="287"/>
      <c r="X2" s="287"/>
      <c r="Y2" s="287"/>
      <c r="Z2" s="287"/>
      <c r="AA2" s="287"/>
      <c r="AB2" s="287"/>
      <c r="AC2" s="287"/>
      <c r="AD2" s="287"/>
      <c r="AE2" s="287"/>
      <c r="AF2" s="44"/>
    </row>
    <row r="3" spans="1:32" s="7" customFormat="1" ht="42.75" customHeight="1">
      <c r="A3" s="477" t="s">
        <v>80</v>
      </c>
      <c r="B3" s="478"/>
      <c r="C3" s="288"/>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44"/>
    </row>
    <row r="4" spans="1:32" s="7" customFormat="1" ht="28.5" customHeight="1">
      <c r="A4" s="343"/>
      <c r="B4" s="281" t="s">
        <v>255</v>
      </c>
      <c r="C4" s="53"/>
      <c r="D4" s="46"/>
      <c r="E4" s="143"/>
      <c r="F4" s="46"/>
      <c r="G4" s="47"/>
      <c r="H4" s="46"/>
      <c r="I4" s="47"/>
      <c r="J4" s="290"/>
      <c r="K4" s="290"/>
      <c r="L4" s="290"/>
      <c r="M4" s="290"/>
      <c r="N4" s="290"/>
      <c r="O4" s="290"/>
      <c r="P4" s="290"/>
      <c r="Q4" s="290"/>
      <c r="R4" s="290"/>
      <c r="S4" s="290"/>
      <c r="T4" s="290"/>
      <c r="U4" s="290"/>
      <c r="V4" s="290"/>
      <c r="W4" s="290"/>
      <c r="X4" s="290"/>
      <c r="Y4" s="290"/>
      <c r="Z4" s="290"/>
      <c r="AA4" s="290"/>
      <c r="AB4" s="290"/>
      <c r="AC4" s="290"/>
      <c r="AD4" s="290"/>
      <c r="AE4" s="290"/>
      <c r="AF4" s="35"/>
    </row>
    <row r="5" spans="1:32" ht="15" customHeight="1">
      <c r="A5" s="506"/>
      <c r="B5" s="507"/>
      <c r="C5" s="507"/>
      <c r="D5" s="507"/>
      <c r="E5" s="507"/>
      <c r="F5" s="508"/>
      <c r="G5" s="459" t="s">
        <v>32</v>
      </c>
      <c r="H5" s="460"/>
      <c r="I5" s="460"/>
      <c r="J5" s="460"/>
      <c r="K5" s="460"/>
      <c r="L5" s="460"/>
      <c r="M5" s="460"/>
      <c r="N5" s="460"/>
      <c r="O5" s="460"/>
      <c r="P5" s="460"/>
      <c r="Q5" s="460"/>
      <c r="R5" s="460"/>
      <c r="S5" s="460"/>
      <c r="T5" s="460"/>
      <c r="U5" s="460"/>
      <c r="V5" s="460"/>
      <c r="W5" s="460"/>
      <c r="X5" s="460"/>
      <c r="Y5" s="460"/>
      <c r="Z5" s="460"/>
      <c r="AA5" s="460"/>
      <c r="AB5" s="460"/>
      <c r="AC5" s="460"/>
      <c r="AD5" s="460"/>
      <c r="AE5" s="461"/>
      <c r="AF5" s="32"/>
    </row>
    <row r="6" spans="1:32" ht="15" customHeight="1">
      <c r="A6" s="495" t="s">
        <v>26</v>
      </c>
      <c r="B6" s="424" t="s">
        <v>27</v>
      </c>
      <c r="C6" s="424" t="s">
        <v>28</v>
      </c>
      <c r="D6" s="449" t="s">
        <v>159</v>
      </c>
      <c r="E6" s="449"/>
      <c r="F6" s="449"/>
      <c r="G6" s="509" t="s">
        <v>94</v>
      </c>
      <c r="H6" s="510"/>
      <c r="I6" s="510"/>
      <c r="J6" s="510"/>
      <c r="K6" s="510"/>
      <c r="L6" s="510"/>
      <c r="M6" s="510"/>
      <c r="N6" s="510"/>
      <c r="O6" s="510"/>
      <c r="P6" s="510"/>
      <c r="Q6" s="510"/>
      <c r="R6" s="510"/>
      <c r="S6" s="510"/>
      <c r="T6" s="510"/>
      <c r="U6" s="510"/>
      <c r="V6" s="510"/>
      <c r="W6" s="510"/>
      <c r="X6" s="511"/>
      <c r="Y6" s="438" t="s">
        <v>35</v>
      </c>
      <c r="Z6" s="438" t="s">
        <v>2</v>
      </c>
      <c r="AA6" s="438" t="s">
        <v>173</v>
      </c>
      <c r="AB6" s="438" t="s">
        <v>174</v>
      </c>
      <c r="AC6" s="438" t="s">
        <v>2</v>
      </c>
      <c r="AD6" s="438" t="s">
        <v>37</v>
      </c>
      <c r="AE6" s="438" t="s">
        <v>36</v>
      </c>
    </row>
    <row r="7" spans="1:32" ht="15" customHeight="1">
      <c r="A7" s="495"/>
      <c r="B7" s="424"/>
      <c r="C7" s="424"/>
      <c r="D7" s="449"/>
      <c r="E7" s="449"/>
      <c r="F7" s="449"/>
      <c r="G7" s="445" t="s">
        <v>95</v>
      </c>
      <c r="H7" s="446"/>
      <c r="I7" s="446"/>
      <c r="J7" s="446"/>
      <c r="K7" s="446"/>
      <c r="L7" s="446"/>
      <c r="M7" s="446"/>
      <c r="N7" s="446"/>
      <c r="O7" s="447"/>
      <c r="P7" s="440" t="s">
        <v>96</v>
      </c>
      <c r="Q7" s="462"/>
      <c r="R7" s="462"/>
      <c r="S7" s="462"/>
      <c r="T7" s="462"/>
      <c r="U7" s="462"/>
      <c r="V7" s="462"/>
      <c r="W7" s="462"/>
      <c r="X7" s="441"/>
      <c r="Y7" s="439"/>
      <c r="Z7" s="439"/>
      <c r="AA7" s="439"/>
      <c r="AB7" s="439"/>
      <c r="AC7" s="439"/>
      <c r="AD7" s="439"/>
      <c r="AE7" s="439"/>
    </row>
    <row r="8" spans="1:32" ht="31.5" customHeight="1">
      <c r="A8" s="496"/>
      <c r="B8" s="425"/>
      <c r="C8" s="425"/>
      <c r="D8" s="425" t="s">
        <v>0</v>
      </c>
      <c r="E8" s="425" t="s">
        <v>29</v>
      </c>
      <c r="F8" s="425" t="s">
        <v>30</v>
      </c>
      <c r="G8" s="445" t="s">
        <v>256</v>
      </c>
      <c r="H8" s="447"/>
      <c r="I8" s="445" t="s">
        <v>257</v>
      </c>
      <c r="J8" s="447"/>
      <c r="K8" s="445" t="s">
        <v>258</v>
      </c>
      <c r="L8" s="447"/>
      <c r="M8" s="445" t="s">
        <v>259</v>
      </c>
      <c r="N8" s="447"/>
      <c r="O8" s="463" t="s">
        <v>1</v>
      </c>
      <c r="P8" s="440" t="s">
        <v>256</v>
      </c>
      <c r="Q8" s="441"/>
      <c r="R8" s="440" t="s">
        <v>257</v>
      </c>
      <c r="S8" s="441"/>
      <c r="T8" s="440" t="s">
        <v>258</v>
      </c>
      <c r="U8" s="441"/>
      <c r="V8" s="440" t="s">
        <v>259</v>
      </c>
      <c r="W8" s="441"/>
      <c r="X8" s="442" t="s">
        <v>1</v>
      </c>
      <c r="Y8" s="439"/>
      <c r="Z8" s="439"/>
      <c r="AA8" s="439"/>
      <c r="AB8" s="439"/>
      <c r="AC8" s="439"/>
      <c r="AD8" s="439"/>
      <c r="AE8" s="439"/>
    </row>
    <row r="9" spans="1:32" ht="50.25" customHeight="1">
      <c r="A9" s="495"/>
      <c r="B9" s="424"/>
      <c r="C9" s="424"/>
      <c r="D9" s="492"/>
      <c r="E9" s="492"/>
      <c r="F9" s="492"/>
      <c r="G9" s="237" t="s">
        <v>33</v>
      </c>
      <c r="H9" s="237" t="s">
        <v>34</v>
      </c>
      <c r="I9" s="237" t="s">
        <v>33</v>
      </c>
      <c r="J9" s="237" t="s">
        <v>34</v>
      </c>
      <c r="K9" s="237" t="s">
        <v>33</v>
      </c>
      <c r="L9" s="237" t="s">
        <v>34</v>
      </c>
      <c r="M9" s="237" t="s">
        <v>33</v>
      </c>
      <c r="N9" s="237" t="s">
        <v>34</v>
      </c>
      <c r="O9" s="464"/>
      <c r="P9" s="238" t="s">
        <v>33</v>
      </c>
      <c r="Q9" s="238" t="s">
        <v>34</v>
      </c>
      <c r="R9" s="238" t="s">
        <v>33</v>
      </c>
      <c r="S9" s="238" t="s">
        <v>34</v>
      </c>
      <c r="T9" s="238" t="s">
        <v>33</v>
      </c>
      <c r="U9" s="238" t="s">
        <v>34</v>
      </c>
      <c r="V9" s="238" t="s">
        <v>33</v>
      </c>
      <c r="W9" s="238" t="s">
        <v>34</v>
      </c>
      <c r="X9" s="443"/>
      <c r="Y9" s="439"/>
      <c r="Z9" s="439"/>
      <c r="AA9" s="439"/>
      <c r="AB9" s="439"/>
      <c r="AC9" s="439"/>
      <c r="AD9" s="439"/>
      <c r="AE9" s="439"/>
    </row>
    <row r="10" spans="1:32" ht="26.25" customHeight="1">
      <c r="A10" s="291" t="s">
        <v>274</v>
      </c>
      <c r="B10" s="252"/>
      <c r="C10" s="253"/>
      <c r="D10" s="252"/>
      <c r="E10" s="252"/>
      <c r="F10" s="252"/>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6"/>
    </row>
    <row r="11" spans="1:32" ht="29.25" customHeight="1">
      <c r="A11" s="158">
        <v>5.0999999999999996</v>
      </c>
      <c r="B11" s="33" t="s">
        <v>87</v>
      </c>
      <c r="C11" s="245" t="str">
        <f>Razem!C40</f>
        <v>0912-7LEK-C-Pe</v>
      </c>
      <c r="D11" s="246">
        <v>11</v>
      </c>
      <c r="E11" s="244" t="s">
        <v>286</v>
      </c>
      <c r="F11" s="247"/>
      <c r="G11" s="57">
        <v>15</v>
      </c>
      <c r="H11" s="57">
        <v>10</v>
      </c>
      <c r="I11" s="57">
        <v>15</v>
      </c>
      <c r="J11" s="57">
        <v>35</v>
      </c>
      <c r="K11" s="57">
        <v>25</v>
      </c>
      <c r="L11" s="57"/>
      <c r="M11" s="57"/>
      <c r="N11" s="57"/>
      <c r="O11" s="57">
        <v>4</v>
      </c>
      <c r="P11" s="59">
        <v>15</v>
      </c>
      <c r="Q11" s="59">
        <v>25</v>
      </c>
      <c r="R11" s="59">
        <v>25</v>
      </c>
      <c r="S11" s="59">
        <v>25</v>
      </c>
      <c r="T11" s="59">
        <v>35</v>
      </c>
      <c r="U11" s="59"/>
      <c r="V11" s="59"/>
      <c r="W11" s="59"/>
      <c r="X11" s="59">
        <v>5</v>
      </c>
      <c r="Y11" s="39">
        <f t="shared" ref="Y11:Y18" si="0">SUM(G11,P11,I11,K11,M11,R11,T11,V11)</f>
        <v>130</v>
      </c>
      <c r="Z11" s="39">
        <f t="shared" ref="Z11:Z18" si="1">SUM(G11,P11)</f>
        <v>30</v>
      </c>
      <c r="AA11" s="39">
        <f t="shared" ref="AA11:AA18" si="2">SUM(I11,R11)</f>
        <v>40</v>
      </c>
      <c r="AB11" s="39">
        <f t="shared" ref="AB11:AB18" si="3">SUM(K11,T11)</f>
        <v>60</v>
      </c>
      <c r="AC11" s="39">
        <f t="shared" ref="AC11:AC18" si="4">SUM(M11,V11)</f>
        <v>0</v>
      </c>
      <c r="AD11" s="39">
        <f t="shared" ref="AD11:AD18" si="5">SUM(G11,H11,I11,J11,K11,L11,M11,N11,P11,Q11,R11,S11,T11,V11,U11,W11)</f>
        <v>225</v>
      </c>
      <c r="AE11" s="39">
        <f t="shared" ref="AE11:AE18" si="6">SUM(O11,X11)</f>
        <v>9</v>
      </c>
    </row>
    <row r="12" spans="1:32" ht="27.75" customHeight="1">
      <c r="A12" s="158">
        <v>5.2</v>
      </c>
      <c r="B12" s="33" t="s">
        <v>88</v>
      </c>
      <c r="C12" s="245" t="str">
        <f>Razem!C41</f>
        <v>0912-7LEK-C-IM</v>
      </c>
      <c r="D12" s="246">
        <v>11</v>
      </c>
      <c r="E12" s="244" t="s">
        <v>610</v>
      </c>
      <c r="F12" s="247"/>
      <c r="G12" s="57">
        <v>15</v>
      </c>
      <c r="H12" s="57">
        <v>10</v>
      </c>
      <c r="I12" s="57">
        <v>15</v>
      </c>
      <c r="J12" s="57">
        <v>10</v>
      </c>
      <c r="K12" s="57">
        <v>25</v>
      </c>
      <c r="L12" s="57"/>
      <c r="M12" s="57"/>
      <c r="N12" s="57"/>
      <c r="O12" s="57">
        <v>3</v>
      </c>
      <c r="P12" s="59">
        <v>15</v>
      </c>
      <c r="Q12" s="59">
        <v>20</v>
      </c>
      <c r="R12" s="59">
        <v>15</v>
      </c>
      <c r="S12" s="59">
        <v>10</v>
      </c>
      <c r="T12" s="59">
        <v>15</v>
      </c>
      <c r="U12" s="59"/>
      <c r="V12" s="59"/>
      <c r="W12" s="59"/>
      <c r="X12" s="59">
        <v>3</v>
      </c>
      <c r="Y12" s="39">
        <f t="shared" si="0"/>
        <v>100</v>
      </c>
      <c r="Z12" s="39">
        <f t="shared" si="1"/>
        <v>30</v>
      </c>
      <c r="AA12" s="39">
        <f t="shared" si="2"/>
        <v>30</v>
      </c>
      <c r="AB12" s="39">
        <f t="shared" si="3"/>
        <v>40</v>
      </c>
      <c r="AC12" s="39">
        <f t="shared" si="4"/>
        <v>0</v>
      </c>
      <c r="AD12" s="39">
        <f t="shared" si="5"/>
        <v>150</v>
      </c>
      <c r="AE12" s="39">
        <f t="shared" si="6"/>
        <v>6</v>
      </c>
    </row>
    <row r="13" spans="1:32" ht="24" customHeight="1">
      <c r="A13" s="158">
        <v>5.4</v>
      </c>
      <c r="B13" s="33" t="s">
        <v>97</v>
      </c>
      <c r="C13" s="245" t="str">
        <f>Razem!C44</f>
        <v>0912-7LEK-C-N</v>
      </c>
      <c r="D13" s="246">
        <v>7</v>
      </c>
      <c r="E13" s="244">
        <v>7</v>
      </c>
      <c r="F13" s="247"/>
      <c r="G13" s="57">
        <v>15</v>
      </c>
      <c r="H13" s="57">
        <v>10</v>
      </c>
      <c r="I13" s="57">
        <v>15</v>
      </c>
      <c r="J13" s="57">
        <v>30</v>
      </c>
      <c r="K13" s="57">
        <v>30</v>
      </c>
      <c r="L13" s="57"/>
      <c r="M13" s="57"/>
      <c r="N13" s="57"/>
      <c r="O13" s="57">
        <v>4</v>
      </c>
      <c r="P13" s="59"/>
      <c r="Q13" s="59"/>
      <c r="R13" s="59"/>
      <c r="S13" s="59"/>
      <c r="T13" s="59"/>
      <c r="U13" s="59"/>
      <c r="V13" s="59"/>
      <c r="W13" s="59"/>
      <c r="X13" s="59"/>
      <c r="Y13" s="39">
        <f t="shared" si="0"/>
        <v>60</v>
      </c>
      <c r="Z13" s="39">
        <f t="shared" si="1"/>
        <v>15</v>
      </c>
      <c r="AA13" s="39">
        <f t="shared" si="2"/>
        <v>15</v>
      </c>
      <c r="AB13" s="39">
        <f t="shared" si="3"/>
        <v>30</v>
      </c>
      <c r="AC13" s="39">
        <f t="shared" si="4"/>
        <v>0</v>
      </c>
      <c r="AD13" s="39">
        <f t="shared" si="5"/>
        <v>100</v>
      </c>
      <c r="AE13" s="39">
        <f t="shared" si="6"/>
        <v>4</v>
      </c>
    </row>
    <row r="14" spans="1:32" ht="24" customHeight="1">
      <c r="A14" s="158">
        <v>5.5</v>
      </c>
      <c r="B14" s="33" t="s">
        <v>98</v>
      </c>
      <c r="C14" s="245" t="str">
        <f>Razem!C45</f>
        <v>0912-7LEK-C-Ps</v>
      </c>
      <c r="D14" s="246">
        <v>12</v>
      </c>
      <c r="E14" s="244">
        <v>8</v>
      </c>
      <c r="F14" s="247"/>
      <c r="G14" s="57"/>
      <c r="H14" s="57"/>
      <c r="I14" s="57"/>
      <c r="J14" s="57"/>
      <c r="K14" s="57"/>
      <c r="L14" s="57"/>
      <c r="M14" s="57"/>
      <c r="N14" s="57"/>
      <c r="O14" s="57"/>
      <c r="P14" s="59">
        <v>20</v>
      </c>
      <c r="Q14" s="59">
        <v>5</v>
      </c>
      <c r="R14" s="59">
        <v>20</v>
      </c>
      <c r="S14" s="59">
        <v>30</v>
      </c>
      <c r="T14" s="59">
        <v>25</v>
      </c>
      <c r="U14" s="59"/>
      <c r="V14" s="59"/>
      <c r="W14" s="59"/>
      <c r="X14" s="59">
        <v>4</v>
      </c>
      <c r="Y14" s="39">
        <f t="shared" si="0"/>
        <v>65</v>
      </c>
      <c r="Z14" s="39">
        <f t="shared" si="1"/>
        <v>20</v>
      </c>
      <c r="AA14" s="39">
        <f t="shared" si="2"/>
        <v>20</v>
      </c>
      <c r="AB14" s="39">
        <f t="shared" si="3"/>
        <v>25</v>
      </c>
      <c r="AC14" s="39">
        <f t="shared" si="4"/>
        <v>0</v>
      </c>
      <c r="AD14" s="39">
        <f t="shared" si="5"/>
        <v>100</v>
      </c>
      <c r="AE14" s="39">
        <f t="shared" si="6"/>
        <v>4</v>
      </c>
    </row>
    <row r="15" spans="1:32" ht="24" customHeight="1">
      <c r="A15" s="158">
        <v>5.6</v>
      </c>
      <c r="B15" s="33" t="s">
        <v>99</v>
      </c>
      <c r="C15" s="245" t="str">
        <f>Razem!C46</f>
        <v>0912-7LEK-C-On</v>
      </c>
      <c r="D15" s="246">
        <v>7</v>
      </c>
      <c r="E15" s="244">
        <v>7</v>
      </c>
      <c r="F15" s="247"/>
      <c r="G15" s="57">
        <v>15</v>
      </c>
      <c r="H15" s="57">
        <v>10</v>
      </c>
      <c r="I15" s="57">
        <v>15</v>
      </c>
      <c r="J15" s="57">
        <v>35</v>
      </c>
      <c r="K15" s="57">
        <v>25</v>
      </c>
      <c r="L15" s="57"/>
      <c r="M15" s="57"/>
      <c r="N15" s="57"/>
      <c r="O15" s="57">
        <v>4</v>
      </c>
      <c r="P15" s="59"/>
      <c r="Q15" s="59"/>
      <c r="R15" s="59"/>
      <c r="S15" s="59"/>
      <c r="T15" s="59"/>
      <c r="U15" s="59"/>
      <c r="V15" s="59"/>
      <c r="W15" s="59"/>
      <c r="X15" s="59"/>
      <c r="Y15" s="39">
        <f t="shared" si="0"/>
        <v>55</v>
      </c>
      <c r="Z15" s="39">
        <f t="shared" si="1"/>
        <v>15</v>
      </c>
      <c r="AA15" s="39">
        <f t="shared" si="2"/>
        <v>15</v>
      </c>
      <c r="AB15" s="39">
        <f t="shared" si="3"/>
        <v>25</v>
      </c>
      <c r="AC15" s="39">
        <f t="shared" si="4"/>
        <v>0</v>
      </c>
      <c r="AD15" s="39">
        <f t="shared" si="5"/>
        <v>100</v>
      </c>
      <c r="AE15" s="39">
        <f t="shared" si="6"/>
        <v>4</v>
      </c>
    </row>
    <row r="16" spans="1:32" ht="24" customHeight="1">
      <c r="A16" s="158">
        <v>5.9</v>
      </c>
      <c r="B16" s="33" t="s">
        <v>100</v>
      </c>
      <c r="C16" s="245" t="str">
        <f>Razem!C49</f>
        <v>0912-7LEK-C-ID</v>
      </c>
      <c r="D16" s="246">
        <v>7</v>
      </c>
      <c r="E16" s="244">
        <v>7</v>
      </c>
      <c r="F16" s="247"/>
      <c r="G16" s="57">
        <v>20</v>
      </c>
      <c r="H16" s="57">
        <v>15</v>
      </c>
      <c r="I16" s="57">
        <v>15</v>
      </c>
      <c r="J16" s="57">
        <v>10</v>
      </c>
      <c r="K16" s="57">
        <v>15</v>
      </c>
      <c r="L16" s="57"/>
      <c r="M16" s="57"/>
      <c r="N16" s="57"/>
      <c r="O16" s="57">
        <v>3</v>
      </c>
      <c r="P16" s="59"/>
      <c r="Q16" s="59"/>
      <c r="R16" s="59"/>
      <c r="S16" s="59"/>
      <c r="T16" s="59"/>
      <c r="U16" s="59"/>
      <c r="V16" s="59"/>
      <c r="W16" s="59"/>
      <c r="X16" s="59"/>
      <c r="Y16" s="39">
        <f t="shared" si="0"/>
        <v>50</v>
      </c>
      <c r="Z16" s="39">
        <f t="shared" si="1"/>
        <v>20</v>
      </c>
      <c r="AA16" s="39">
        <f t="shared" si="2"/>
        <v>15</v>
      </c>
      <c r="AB16" s="39">
        <f t="shared" si="3"/>
        <v>15</v>
      </c>
      <c r="AC16" s="39">
        <f t="shared" si="4"/>
        <v>0</v>
      </c>
      <c r="AD16" s="39">
        <f t="shared" si="5"/>
        <v>75</v>
      </c>
      <c r="AE16" s="39">
        <f t="shared" si="6"/>
        <v>3</v>
      </c>
    </row>
    <row r="17" spans="1:31" ht="24" customHeight="1">
      <c r="A17" s="323">
        <v>5.0999999999999996</v>
      </c>
      <c r="B17" s="33" t="s">
        <v>101</v>
      </c>
      <c r="C17" s="245" t="str">
        <f>Razem!C50</f>
        <v>0912-7LEK-C-Rh</v>
      </c>
      <c r="D17" s="246">
        <v>7</v>
      </c>
      <c r="E17" s="244">
        <v>7</v>
      </c>
      <c r="F17" s="247"/>
      <c r="G17" s="57">
        <v>15</v>
      </c>
      <c r="H17" s="57">
        <v>10</v>
      </c>
      <c r="I17" s="57">
        <v>15</v>
      </c>
      <c r="J17" s="57">
        <v>15</v>
      </c>
      <c r="K17" s="57">
        <v>20</v>
      </c>
      <c r="L17" s="57"/>
      <c r="M17" s="57"/>
      <c r="N17" s="57"/>
      <c r="O17" s="57">
        <v>3</v>
      </c>
      <c r="P17" s="59"/>
      <c r="Q17" s="59"/>
      <c r="R17" s="59"/>
      <c r="S17" s="59"/>
      <c r="T17" s="59"/>
      <c r="U17" s="59"/>
      <c r="V17" s="59"/>
      <c r="W17" s="59"/>
      <c r="X17" s="59"/>
      <c r="Y17" s="39">
        <f t="shared" si="0"/>
        <v>50</v>
      </c>
      <c r="Z17" s="39">
        <f t="shared" si="1"/>
        <v>15</v>
      </c>
      <c r="AA17" s="39">
        <f t="shared" si="2"/>
        <v>15</v>
      </c>
      <c r="AB17" s="39">
        <f t="shared" si="3"/>
        <v>20</v>
      </c>
      <c r="AC17" s="39">
        <f t="shared" si="4"/>
        <v>0</v>
      </c>
      <c r="AD17" s="39">
        <f t="shared" si="5"/>
        <v>75</v>
      </c>
      <c r="AE17" s="39">
        <f t="shared" si="6"/>
        <v>3</v>
      </c>
    </row>
    <row r="18" spans="1:31" ht="24" customHeight="1">
      <c r="A18" s="323">
        <v>5.12</v>
      </c>
      <c r="B18" s="33" t="s">
        <v>102</v>
      </c>
      <c r="C18" s="245" t="str">
        <f>Razem!C52</f>
        <v>0912-7LEK-C-CP</v>
      </c>
      <c r="D18" s="246">
        <v>8</v>
      </c>
      <c r="E18" s="244">
        <v>8</v>
      </c>
      <c r="F18" s="247"/>
      <c r="G18" s="57"/>
      <c r="H18" s="57"/>
      <c r="I18" s="57"/>
      <c r="J18" s="57"/>
      <c r="K18" s="57"/>
      <c r="L18" s="57"/>
      <c r="M18" s="57"/>
      <c r="N18" s="57"/>
      <c r="O18" s="57"/>
      <c r="P18" s="59">
        <v>30</v>
      </c>
      <c r="Q18" s="59">
        <v>20</v>
      </c>
      <c r="R18" s="59">
        <v>35</v>
      </c>
      <c r="S18" s="59">
        <v>15</v>
      </c>
      <c r="T18" s="59"/>
      <c r="U18" s="59"/>
      <c r="V18" s="59"/>
      <c r="W18" s="59"/>
      <c r="X18" s="59">
        <v>4</v>
      </c>
      <c r="Y18" s="39">
        <f t="shared" si="0"/>
        <v>65</v>
      </c>
      <c r="Z18" s="39">
        <f t="shared" si="1"/>
        <v>30</v>
      </c>
      <c r="AA18" s="39">
        <f t="shared" si="2"/>
        <v>35</v>
      </c>
      <c r="AB18" s="39">
        <f t="shared" si="3"/>
        <v>0</v>
      </c>
      <c r="AC18" s="39">
        <f t="shared" si="4"/>
        <v>0</v>
      </c>
      <c r="AD18" s="39">
        <f t="shared" si="5"/>
        <v>100</v>
      </c>
      <c r="AE18" s="39">
        <f t="shared" si="6"/>
        <v>4</v>
      </c>
    </row>
    <row r="19" spans="1:31" ht="15.75">
      <c r="A19" s="427" t="s">
        <v>24</v>
      </c>
      <c r="B19" s="485"/>
      <c r="C19" s="428"/>
      <c r="D19" s="250"/>
      <c r="E19" s="260"/>
      <c r="F19" s="250"/>
      <c r="G19" s="258">
        <f t="shared" ref="G19:X19" si="7">SUM(G11:G18)</f>
        <v>95</v>
      </c>
      <c r="H19" s="258">
        <f t="shared" si="7"/>
        <v>65</v>
      </c>
      <c r="I19" s="258">
        <f t="shared" si="7"/>
        <v>90</v>
      </c>
      <c r="J19" s="258">
        <f t="shared" si="7"/>
        <v>135</v>
      </c>
      <c r="K19" s="258">
        <f t="shared" si="7"/>
        <v>140</v>
      </c>
      <c r="L19" s="258">
        <f t="shared" si="7"/>
        <v>0</v>
      </c>
      <c r="M19" s="258">
        <f t="shared" si="7"/>
        <v>0</v>
      </c>
      <c r="N19" s="258">
        <f t="shared" si="7"/>
        <v>0</v>
      </c>
      <c r="O19" s="258">
        <f>SUM(O11:O18)</f>
        <v>21</v>
      </c>
      <c r="P19" s="258">
        <f t="shared" si="7"/>
        <v>80</v>
      </c>
      <c r="Q19" s="258">
        <f t="shared" si="7"/>
        <v>70</v>
      </c>
      <c r="R19" s="258">
        <f t="shared" si="7"/>
        <v>95</v>
      </c>
      <c r="S19" s="258">
        <f t="shared" si="7"/>
        <v>80</v>
      </c>
      <c r="T19" s="258">
        <f t="shared" si="7"/>
        <v>75</v>
      </c>
      <c r="U19" s="258">
        <f t="shared" si="7"/>
        <v>0</v>
      </c>
      <c r="V19" s="258">
        <f t="shared" si="7"/>
        <v>0</v>
      </c>
      <c r="W19" s="258">
        <f t="shared" si="7"/>
        <v>0</v>
      </c>
      <c r="X19" s="258">
        <f t="shared" si="7"/>
        <v>16</v>
      </c>
      <c r="Y19" s="258">
        <f t="shared" ref="Y19:AE19" si="8">SUM(Y11:Y18)</f>
        <v>575</v>
      </c>
      <c r="Z19" s="258">
        <f t="shared" si="8"/>
        <v>175</v>
      </c>
      <c r="AA19" s="258">
        <f t="shared" si="8"/>
        <v>185</v>
      </c>
      <c r="AB19" s="258">
        <f t="shared" si="8"/>
        <v>215</v>
      </c>
      <c r="AC19" s="258">
        <f t="shared" si="8"/>
        <v>0</v>
      </c>
      <c r="AD19" s="258">
        <f t="shared" si="8"/>
        <v>925</v>
      </c>
      <c r="AE19" s="258">
        <f t="shared" si="8"/>
        <v>37</v>
      </c>
    </row>
    <row r="20" spans="1:31" ht="25.5" customHeight="1">
      <c r="A20" s="291" t="s">
        <v>275</v>
      </c>
      <c r="B20" s="252"/>
      <c r="C20" s="253"/>
      <c r="D20" s="252"/>
      <c r="E20" s="261"/>
      <c r="F20" s="252"/>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6"/>
    </row>
    <row r="21" spans="1:31" ht="25.5" customHeight="1">
      <c r="A21" s="158">
        <v>6.1</v>
      </c>
      <c r="B21" s="33" t="s">
        <v>103</v>
      </c>
      <c r="C21" s="245" t="str">
        <f>Razem!C55</f>
        <v>0912-7LEK-C-AIC</v>
      </c>
      <c r="D21" s="246">
        <v>8</v>
      </c>
      <c r="E21" s="244">
        <v>7.8</v>
      </c>
      <c r="F21" s="247"/>
      <c r="G21" s="57">
        <v>15</v>
      </c>
      <c r="H21" s="57">
        <v>10</v>
      </c>
      <c r="I21" s="57">
        <v>15</v>
      </c>
      <c r="J21" s="57">
        <v>10</v>
      </c>
      <c r="K21" s="57">
        <v>25</v>
      </c>
      <c r="L21" s="57"/>
      <c r="M21" s="57"/>
      <c r="N21" s="57"/>
      <c r="O21" s="57">
        <v>3</v>
      </c>
      <c r="P21" s="59">
        <v>15</v>
      </c>
      <c r="Q21" s="59">
        <v>10</v>
      </c>
      <c r="R21" s="59">
        <v>15</v>
      </c>
      <c r="S21" s="59"/>
      <c r="T21" s="59">
        <v>10</v>
      </c>
      <c r="U21" s="59"/>
      <c r="V21" s="59"/>
      <c r="W21" s="59"/>
      <c r="X21" s="59">
        <v>2</v>
      </c>
      <c r="Y21" s="39">
        <f>SUM(G21,P21,I21,K21,M21,R21,T21,V21)</f>
        <v>95</v>
      </c>
      <c r="Z21" s="39">
        <f>SUM(G21,P21)</f>
        <v>30</v>
      </c>
      <c r="AA21" s="39">
        <f>SUM(I21,R21)</f>
        <v>30</v>
      </c>
      <c r="AB21" s="39">
        <f t="shared" ref="AB21:AC23" si="9">SUM(K21,T21)</f>
        <v>35</v>
      </c>
      <c r="AC21" s="39">
        <f t="shared" si="9"/>
        <v>0</v>
      </c>
      <c r="AD21" s="39">
        <f>SUM(G21:N21,P21:W21)</f>
        <v>125</v>
      </c>
      <c r="AE21" s="39">
        <f>SUM(O21,X21)</f>
        <v>5</v>
      </c>
    </row>
    <row r="22" spans="1:31" ht="15.75">
      <c r="A22" s="158">
        <v>6.2</v>
      </c>
      <c r="B22" s="33" t="s">
        <v>91</v>
      </c>
      <c r="C22" s="245" t="str">
        <f>Razem!C56</f>
        <v>0912-7LEK-C-GS</v>
      </c>
      <c r="D22" s="246">
        <v>12</v>
      </c>
      <c r="E22" s="244" t="s">
        <v>285</v>
      </c>
      <c r="F22" s="247"/>
      <c r="G22" s="57">
        <v>15</v>
      </c>
      <c r="H22" s="57">
        <v>10</v>
      </c>
      <c r="I22" s="57">
        <v>15</v>
      </c>
      <c r="J22" s="57">
        <v>10</v>
      </c>
      <c r="K22" s="57">
        <v>25</v>
      </c>
      <c r="L22" s="57"/>
      <c r="M22" s="57"/>
      <c r="N22" s="57"/>
      <c r="O22" s="57">
        <v>3</v>
      </c>
      <c r="P22" s="59">
        <v>15</v>
      </c>
      <c r="Q22" s="59">
        <v>10</v>
      </c>
      <c r="R22" s="59">
        <v>15</v>
      </c>
      <c r="S22" s="59">
        <v>10</v>
      </c>
      <c r="T22" s="59"/>
      <c r="U22" s="59"/>
      <c r="V22" s="59"/>
      <c r="W22" s="59"/>
      <c r="X22" s="59">
        <v>2</v>
      </c>
      <c r="Y22" s="39">
        <f>SUM(G22,P22,I22,K22,M22,R22,T22,V22)</f>
        <v>85</v>
      </c>
      <c r="Z22" s="39">
        <f>SUM(G22,P22)</f>
        <v>30</v>
      </c>
      <c r="AA22" s="39">
        <f>SUM(I22,R22)</f>
        <v>30</v>
      </c>
      <c r="AB22" s="39">
        <f t="shared" si="9"/>
        <v>25</v>
      </c>
      <c r="AC22" s="39">
        <f t="shared" si="9"/>
        <v>0</v>
      </c>
      <c r="AD22" s="39">
        <f>SUM(G22:N22,P22:W22)</f>
        <v>125</v>
      </c>
      <c r="AE22" s="39">
        <f>SUM(O22,X22)</f>
        <v>5</v>
      </c>
    </row>
    <row r="23" spans="1:31" ht="28.5" customHeight="1">
      <c r="A23" s="323">
        <v>6.13</v>
      </c>
      <c r="B23" s="33" t="s">
        <v>218</v>
      </c>
      <c r="C23" s="245" t="str">
        <f>Razem!C67</f>
        <v>0912-7LEK-C-DI</v>
      </c>
      <c r="D23" s="246">
        <v>8</v>
      </c>
      <c r="E23" s="244">
        <v>8</v>
      </c>
      <c r="F23" s="247"/>
      <c r="G23" s="57"/>
      <c r="H23" s="57"/>
      <c r="I23" s="57"/>
      <c r="J23" s="57"/>
      <c r="K23" s="57"/>
      <c r="L23" s="57"/>
      <c r="M23" s="57"/>
      <c r="N23" s="57"/>
      <c r="O23" s="57"/>
      <c r="P23" s="59">
        <v>15</v>
      </c>
      <c r="Q23" s="59">
        <v>10</v>
      </c>
      <c r="R23" s="59">
        <v>15</v>
      </c>
      <c r="S23" s="59">
        <v>10</v>
      </c>
      <c r="T23" s="59">
        <v>25</v>
      </c>
      <c r="U23" s="59"/>
      <c r="V23" s="59"/>
      <c r="W23" s="59"/>
      <c r="X23" s="59">
        <v>3</v>
      </c>
      <c r="Y23" s="39">
        <f>SUM(G23,P23,I23,K23,M23,R23,T23,V23)</f>
        <v>55</v>
      </c>
      <c r="Z23" s="39">
        <f>SUM(G23,P23)</f>
        <v>15</v>
      </c>
      <c r="AA23" s="39">
        <f>SUM(I23,R23)</f>
        <v>15</v>
      </c>
      <c r="AB23" s="39">
        <f t="shared" si="9"/>
        <v>25</v>
      </c>
      <c r="AC23" s="39">
        <f t="shared" si="9"/>
        <v>0</v>
      </c>
      <c r="AD23" s="39">
        <f>SUM(G23:N23,P23:W23)</f>
        <v>75</v>
      </c>
      <c r="AE23" s="39">
        <f>SUM(O23,X23)</f>
        <v>3</v>
      </c>
    </row>
    <row r="24" spans="1:31" ht="15.75">
      <c r="A24" s="427" t="s">
        <v>24</v>
      </c>
      <c r="B24" s="485"/>
      <c r="C24" s="428"/>
      <c r="D24" s="250"/>
      <c r="E24" s="250"/>
      <c r="F24" s="250"/>
      <c r="G24" s="258">
        <f t="shared" ref="G24:X24" si="10">SUM(G21:G23)</f>
        <v>30</v>
      </c>
      <c r="H24" s="258">
        <f t="shared" si="10"/>
        <v>20</v>
      </c>
      <c r="I24" s="258">
        <f t="shared" si="10"/>
        <v>30</v>
      </c>
      <c r="J24" s="258">
        <f t="shared" si="10"/>
        <v>20</v>
      </c>
      <c r="K24" s="258">
        <f t="shared" si="10"/>
        <v>50</v>
      </c>
      <c r="L24" s="258">
        <f t="shared" si="10"/>
        <v>0</v>
      </c>
      <c r="M24" s="258">
        <f t="shared" si="10"/>
        <v>0</v>
      </c>
      <c r="N24" s="258">
        <f t="shared" si="10"/>
        <v>0</v>
      </c>
      <c r="O24" s="258">
        <f t="shared" si="10"/>
        <v>6</v>
      </c>
      <c r="P24" s="258">
        <f t="shared" si="10"/>
        <v>45</v>
      </c>
      <c r="Q24" s="258">
        <f t="shared" si="10"/>
        <v>30</v>
      </c>
      <c r="R24" s="258">
        <f t="shared" si="10"/>
        <v>45</v>
      </c>
      <c r="S24" s="258">
        <f t="shared" si="10"/>
        <v>20</v>
      </c>
      <c r="T24" s="258">
        <f t="shared" si="10"/>
        <v>35</v>
      </c>
      <c r="U24" s="258">
        <f t="shared" si="10"/>
        <v>0</v>
      </c>
      <c r="V24" s="258">
        <f t="shared" si="10"/>
        <v>0</v>
      </c>
      <c r="W24" s="258">
        <f t="shared" si="10"/>
        <v>0</v>
      </c>
      <c r="X24" s="258">
        <f t="shared" si="10"/>
        <v>7</v>
      </c>
      <c r="Y24" s="258">
        <f t="shared" ref="Y24:AE24" si="11">SUM(Y21:Y23)</f>
        <v>235</v>
      </c>
      <c r="Z24" s="258">
        <f t="shared" si="11"/>
        <v>75</v>
      </c>
      <c r="AA24" s="258">
        <f t="shared" si="11"/>
        <v>75</v>
      </c>
      <c r="AB24" s="258">
        <f t="shared" si="11"/>
        <v>85</v>
      </c>
      <c r="AC24" s="258">
        <f t="shared" si="11"/>
        <v>0</v>
      </c>
      <c r="AD24" s="258">
        <f t="shared" si="11"/>
        <v>325</v>
      </c>
      <c r="AE24" s="258">
        <f t="shared" si="11"/>
        <v>13</v>
      </c>
    </row>
    <row r="25" spans="1:31" ht="25.5" customHeight="1">
      <c r="A25" s="291" t="s">
        <v>276</v>
      </c>
      <c r="B25" s="252"/>
      <c r="C25" s="253"/>
      <c r="D25" s="252"/>
      <c r="E25" s="252"/>
      <c r="F25" s="252"/>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6"/>
    </row>
    <row r="26" spans="1:31" ht="30.75" customHeight="1">
      <c r="A26" s="158">
        <v>9.5</v>
      </c>
      <c r="B26" s="33" t="s">
        <v>104</v>
      </c>
      <c r="C26" s="245" t="str">
        <f>Razem!C91</f>
        <v>0912-7LEK-F-IC</v>
      </c>
      <c r="D26" s="246"/>
      <c r="E26" s="247">
        <v>8</v>
      </c>
      <c r="F26" s="247"/>
      <c r="G26" s="57"/>
      <c r="H26" s="57"/>
      <c r="I26" s="57"/>
      <c r="J26" s="57"/>
      <c r="K26" s="57"/>
      <c r="L26" s="57"/>
      <c r="M26" s="57"/>
      <c r="N26" s="57"/>
      <c r="O26" s="57"/>
      <c r="P26" s="59"/>
      <c r="Q26" s="59"/>
      <c r="R26" s="59"/>
      <c r="S26" s="59"/>
      <c r="T26" s="59">
        <v>60</v>
      </c>
      <c r="U26" s="59"/>
      <c r="V26" s="59"/>
      <c r="W26" s="59"/>
      <c r="X26" s="59">
        <v>2</v>
      </c>
      <c r="Y26" s="39">
        <f>SUM(G26,P26,I26,K26,M26,R26,T26,V26)</f>
        <v>60</v>
      </c>
      <c r="Z26" s="39">
        <f>SUM(F26,O26)</f>
        <v>0</v>
      </c>
      <c r="AA26" s="39">
        <f>SUM(I26,R26)</f>
        <v>0</v>
      </c>
      <c r="AB26" s="39">
        <f>SUM(K26,T26)</f>
        <v>60</v>
      </c>
      <c r="AC26" s="39">
        <f>SUM(L26,U26)</f>
        <v>0</v>
      </c>
      <c r="AD26" s="39">
        <f>SUM(G26:N26,P26:W26)</f>
        <v>60</v>
      </c>
      <c r="AE26" s="39">
        <f>SUM(O26,X26)</f>
        <v>2</v>
      </c>
    </row>
    <row r="27" spans="1:31" ht="30.75" customHeight="1">
      <c r="A27" s="158">
        <v>9.6</v>
      </c>
      <c r="B27" s="33" t="s">
        <v>87</v>
      </c>
      <c r="C27" s="245" t="str">
        <f>Razem!C92</f>
        <v>0912-7LEK-F-Ped</v>
      </c>
      <c r="D27" s="246"/>
      <c r="E27" s="247">
        <v>8</v>
      </c>
      <c r="F27" s="247"/>
      <c r="G27" s="57"/>
      <c r="H27" s="57"/>
      <c r="I27" s="57"/>
      <c r="J27" s="57"/>
      <c r="K27" s="57"/>
      <c r="L27" s="57"/>
      <c r="M27" s="57"/>
      <c r="N27" s="57"/>
      <c r="O27" s="57"/>
      <c r="P27" s="59"/>
      <c r="Q27" s="59"/>
      <c r="R27" s="59"/>
      <c r="S27" s="59"/>
      <c r="T27" s="59">
        <v>60</v>
      </c>
      <c r="U27" s="59"/>
      <c r="V27" s="59"/>
      <c r="W27" s="59"/>
      <c r="X27" s="59">
        <v>2</v>
      </c>
      <c r="Y27" s="39">
        <f>SUM(G27,I27,K27,M27,P27,R27,T27,V27)</f>
        <v>60</v>
      </c>
      <c r="Z27" s="39">
        <f>SUM(F27,O27)</f>
        <v>0</v>
      </c>
      <c r="AA27" s="39">
        <f>SUM(I27,R27)</f>
        <v>0</v>
      </c>
      <c r="AB27" s="39">
        <f>SUM(K27,T27)</f>
        <v>60</v>
      </c>
      <c r="AC27" s="39">
        <f>SUM(L27,U27)</f>
        <v>0</v>
      </c>
      <c r="AD27" s="39">
        <f>SUM(G27:N27,P27:W27)</f>
        <v>60</v>
      </c>
      <c r="AE27" s="39">
        <f>SUM(O27,X27)</f>
        <v>2</v>
      </c>
    </row>
    <row r="28" spans="1:31" ht="15.75">
      <c r="A28" s="427" t="s">
        <v>24</v>
      </c>
      <c r="B28" s="485"/>
      <c r="C28" s="428"/>
      <c r="D28" s="250"/>
      <c r="E28" s="250"/>
      <c r="F28" s="250"/>
      <c r="G28" s="258">
        <f t="shared" ref="G28:X28" si="12">SUM(G26:G27)</f>
        <v>0</v>
      </c>
      <c r="H28" s="258">
        <f t="shared" si="12"/>
        <v>0</v>
      </c>
      <c r="I28" s="258">
        <f t="shared" si="12"/>
        <v>0</v>
      </c>
      <c r="J28" s="258">
        <f t="shared" si="12"/>
        <v>0</v>
      </c>
      <c r="K28" s="258">
        <f t="shared" si="12"/>
        <v>0</v>
      </c>
      <c r="L28" s="258">
        <f t="shared" si="12"/>
        <v>0</v>
      </c>
      <c r="M28" s="258">
        <f t="shared" si="12"/>
        <v>0</v>
      </c>
      <c r="N28" s="258">
        <f t="shared" si="12"/>
        <v>0</v>
      </c>
      <c r="O28" s="258">
        <f t="shared" si="12"/>
        <v>0</v>
      </c>
      <c r="P28" s="258">
        <f t="shared" si="12"/>
        <v>0</v>
      </c>
      <c r="Q28" s="258">
        <f t="shared" si="12"/>
        <v>0</v>
      </c>
      <c r="R28" s="258">
        <f t="shared" si="12"/>
        <v>0</v>
      </c>
      <c r="S28" s="258">
        <f t="shared" si="12"/>
        <v>0</v>
      </c>
      <c r="T28" s="258">
        <f t="shared" si="12"/>
        <v>120</v>
      </c>
      <c r="U28" s="258">
        <f t="shared" si="12"/>
        <v>0</v>
      </c>
      <c r="V28" s="258">
        <f t="shared" si="12"/>
        <v>0</v>
      </c>
      <c r="W28" s="258">
        <f t="shared" si="12"/>
        <v>0</v>
      </c>
      <c r="X28" s="258">
        <f t="shared" si="12"/>
        <v>4</v>
      </c>
      <c r="Y28" s="258">
        <f t="shared" ref="Y28:AE28" si="13">SUM(Y26:Y27)</f>
        <v>120</v>
      </c>
      <c r="Z28" s="258">
        <f t="shared" si="13"/>
        <v>0</v>
      </c>
      <c r="AA28" s="258">
        <f t="shared" si="13"/>
        <v>0</v>
      </c>
      <c r="AB28" s="258">
        <f t="shared" si="13"/>
        <v>120</v>
      </c>
      <c r="AC28" s="258">
        <f t="shared" si="13"/>
        <v>0</v>
      </c>
      <c r="AD28" s="258">
        <f t="shared" si="13"/>
        <v>120</v>
      </c>
      <c r="AE28" s="258">
        <f t="shared" si="13"/>
        <v>4</v>
      </c>
    </row>
    <row r="29" spans="1:31" ht="15.75" hidden="1">
      <c r="A29" s="291" t="s">
        <v>214</v>
      </c>
      <c r="B29" s="252"/>
      <c r="C29" s="253"/>
      <c r="D29" s="294"/>
      <c r="E29" s="294"/>
      <c r="F29" s="294"/>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6"/>
    </row>
    <row r="30" spans="1:31" ht="30.75" hidden="1" customHeight="1">
      <c r="A30" s="158">
        <v>10.6</v>
      </c>
      <c r="B30" s="17" t="s">
        <v>53</v>
      </c>
      <c r="C30" s="245" t="e">
        <f>Razem!#REF!</f>
        <v>#REF!</v>
      </c>
      <c r="D30" s="246"/>
      <c r="E30" s="344"/>
      <c r="F30" s="268" t="s">
        <v>3</v>
      </c>
      <c r="G30" s="57"/>
      <c r="H30" s="57"/>
      <c r="I30" s="57">
        <v>0</v>
      </c>
      <c r="J30" s="57"/>
      <c r="K30" s="57"/>
      <c r="L30" s="57"/>
      <c r="M30" s="57"/>
      <c r="N30" s="57"/>
      <c r="O30" s="57">
        <v>0</v>
      </c>
      <c r="P30" s="59"/>
      <c r="Q30" s="59"/>
      <c r="R30" s="59">
        <v>0</v>
      </c>
      <c r="S30" s="59"/>
      <c r="T30" s="59"/>
      <c r="U30" s="59"/>
      <c r="V30" s="59"/>
      <c r="W30" s="59"/>
      <c r="X30" s="59">
        <v>0</v>
      </c>
      <c r="Y30" s="303">
        <f>SUM(G30,I30,K30,M30,P30,R30,T30,V30)</f>
        <v>0</v>
      </c>
      <c r="Z30" s="303">
        <f>SUM(G30,P30)</f>
        <v>0</v>
      </c>
      <c r="AA30" s="303">
        <f>SUM(I30,R30)</f>
        <v>0</v>
      </c>
      <c r="AB30" s="303">
        <f>SUM(K30,T30)</f>
        <v>0</v>
      </c>
      <c r="AC30" s="303">
        <f>SUM(M30,V30)</f>
        <v>0</v>
      </c>
      <c r="AD30" s="303">
        <f>SUM(G30:N30,P30:W30)</f>
        <v>0</v>
      </c>
      <c r="AE30" s="303">
        <f>SUM(O30,X30)</f>
        <v>0</v>
      </c>
    </row>
    <row r="31" spans="1:31" ht="15.75" hidden="1">
      <c r="A31" s="427" t="s">
        <v>24</v>
      </c>
      <c r="B31" s="485"/>
      <c r="C31" s="428"/>
      <c r="D31" s="250"/>
      <c r="E31" s="250"/>
      <c r="F31" s="250"/>
      <c r="G31" s="258">
        <f t="shared" ref="G31:X31" si="14">SUM(G30:G30)</f>
        <v>0</v>
      </c>
      <c r="H31" s="258">
        <f t="shared" si="14"/>
        <v>0</v>
      </c>
      <c r="I31" s="258">
        <f t="shared" si="14"/>
        <v>0</v>
      </c>
      <c r="J31" s="258">
        <f t="shared" si="14"/>
        <v>0</v>
      </c>
      <c r="K31" s="258">
        <f t="shared" si="14"/>
        <v>0</v>
      </c>
      <c r="L31" s="258">
        <f t="shared" si="14"/>
        <v>0</v>
      </c>
      <c r="M31" s="258">
        <f t="shared" si="14"/>
        <v>0</v>
      </c>
      <c r="N31" s="258">
        <f t="shared" si="14"/>
        <v>0</v>
      </c>
      <c r="O31" s="258">
        <f t="shared" si="14"/>
        <v>0</v>
      </c>
      <c r="P31" s="258">
        <f t="shared" si="14"/>
        <v>0</v>
      </c>
      <c r="Q31" s="258">
        <f t="shared" si="14"/>
        <v>0</v>
      </c>
      <c r="R31" s="258">
        <f t="shared" si="14"/>
        <v>0</v>
      </c>
      <c r="S31" s="258">
        <f t="shared" si="14"/>
        <v>0</v>
      </c>
      <c r="T31" s="258">
        <f t="shared" si="14"/>
        <v>0</v>
      </c>
      <c r="U31" s="258">
        <f t="shared" si="14"/>
        <v>0</v>
      </c>
      <c r="V31" s="258">
        <f t="shared" si="14"/>
        <v>0</v>
      </c>
      <c r="W31" s="258">
        <f t="shared" si="14"/>
        <v>0</v>
      </c>
      <c r="X31" s="258">
        <f t="shared" si="14"/>
        <v>0</v>
      </c>
      <c r="Y31" s="258">
        <f t="shared" ref="Y31:AE31" si="15">SUM(Y30:Y30)</f>
        <v>0</v>
      </c>
      <c r="Z31" s="258">
        <f t="shared" si="15"/>
        <v>0</v>
      </c>
      <c r="AA31" s="258">
        <f t="shared" si="15"/>
        <v>0</v>
      </c>
      <c r="AB31" s="258">
        <f t="shared" si="15"/>
        <v>0</v>
      </c>
      <c r="AC31" s="258">
        <f t="shared" si="15"/>
        <v>0</v>
      </c>
      <c r="AD31" s="258">
        <f t="shared" si="15"/>
        <v>0</v>
      </c>
      <c r="AE31" s="258">
        <f t="shared" si="15"/>
        <v>0</v>
      </c>
    </row>
    <row r="32" spans="1:31" ht="21.75" customHeight="1">
      <c r="A32" s="291" t="s">
        <v>270</v>
      </c>
      <c r="B32" s="252"/>
      <c r="C32" s="253"/>
      <c r="D32" s="252"/>
      <c r="E32" s="252"/>
      <c r="F32" s="252"/>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6"/>
    </row>
    <row r="33" spans="1:31" ht="30" customHeight="1">
      <c r="A33" s="160" t="s">
        <v>10</v>
      </c>
      <c r="B33" s="418" t="s">
        <v>92</v>
      </c>
      <c r="C33" s="419"/>
      <c r="D33" s="246"/>
      <c r="E33" s="247">
        <v>7</v>
      </c>
      <c r="F33" s="247"/>
      <c r="G33" s="57">
        <v>15</v>
      </c>
      <c r="H33" s="57">
        <v>10</v>
      </c>
      <c r="I33" s="57"/>
      <c r="J33" s="57"/>
      <c r="K33" s="57"/>
      <c r="L33" s="57"/>
      <c r="M33" s="57"/>
      <c r="N33" s="57"/>
      <c r="O33" s="57">
        <v>1</v>
      </c>
      <c r="P33" s="59"/>
      <c r="Q33" s="59"/>
      <c r="R33" s="59"/>
      <c r="S33" s="59"/>
      <c r="T33" s="59"/>
      <c r="U33" s="59"/>
      <c r="V33" s="59"/>
      <c r="W33" s="59"/>
      <c r="X33" s="59"/>
      <c r="Y33" s="39">
        <f t="shared" ref="Y33:Y38" si="16">SUM(G33,I33,K33,M33,P33,R33,T33,V33)</f>
        <v>15</v>
      </c>
      <c r="Z33" s="39">
        <f t="shared" ref="Z33:Z38" si="17">SUM(G33,P33)</f>
        <v>15</v>
      </c>
      <c r="AA33" s="39">
        <f t="shared" ref="AA33:AB38" si="18">SUM(I33,R33)</f>
        <v>0</v>
      </c>
      <c r="AB33" s="39">
        <f t="shared" si="18"/>
        <v>0</v>
      </c>
      <c r="AC33" s="39">
        <f>SUM(N33,W33)</f>
        <v>0</v>
      </c>
      <c r="AD33" s="39">
        <f t="shared" ref="AD33:AD38" si="19">SUM(G33:N33,P33:W33)</f>
        <v>25</v>
      </c>
      <c r="AE33" s="39">
        <f t="shared" ref="AE33:AE38" si="20">SUM(O33,X33)</f>
        <v>1</v>
      </c>
    </row>
    <row r="34" spans="1:31" ht="30" customHeight="1">
      <c r="A34" s="160" t="s">
        <v>11</v>
      </c>
      <c r="B34" s="418" t="s">
        <v>92</v>
      </c>
      <c r="C34" s="419"/>
      <c r="D34" s="246"/>
      <c r="E34" s="247">
        <v>7</v>
      </c>
      <c r="F34" s="247"/>
      <c r="G34" s="57">
        <v>15</v>
      </c>
      <c r="H34" s="57">
        <v>10</v>
      </c>
      <c r="I34" s="57"/>
      <c r="J34" s="57"/>
      <c r="K34" s="57"/>
      <c r="L34" s="57"/>
      <c r="M34" s="57"/>
      <c r="N34" s="57"/>
      <c r="O34" s="57">
        <v>1</v>
      </c>
      <c r="P34" s="59"/>
      <c r="Q34" s="59"/>
      <c r="R34" s="59"/>
      <c r="S34" s="59"/>
      <c r="T34" s="59"/>
      <c r="U34" s="59"/>
      <c r="V34" s="59"/>
      <c r="W34" s="59"/>
      <c r="X34" s="59"/>
      <c r="Y34" s="39">
        <f t="shared" si="16"/>
        <v>15</v>
      </c>
      <c r="Z34" s="39">
        <f t="shared" si="17"/>
        <v>15</v>
      </c>
      <c r="AA34" s="39">
        <f t="shared" si="18"/>
        <v>0</v>
      </c>
      <c r="AB34" s="39">
        <f t="shared" si="18"/>
        <v>0</v>
      </c>
      <c r="AC34" s="39">
        <f>SUM(L34,U34)</f>
        <v>0</v>
      </c>
      <c r="AD34" s="39">
        <f t="shared" si="19"/>
        <v>25</v>
      </c>
      <c r="AE34" s="39">
        <f t="shared" si="20"/>
        <v>1</v>
      </c>
    </row>
    <row r="35" spans="1:31" ht="30" customHeight="1">
      <c r="A35" s="160" t="s">
        <v>12</v>
      </c>
      <c r="B35" s="418" t="s">
        <v>92</v>
      </c>
      <c r="C35" s="419"/>
      <c r="D35" s="246"/>
      <c r="E35" s="247">
        <v>7</v>
      </c>
      <c r="F35" s="247"/>
      <c r="G35" s="57">
        <v>15</v>
      </c>
      <c r="H35" s="57">
        <v>10</v>
      </c>
      <c r="I35" s="57"/>
      <c r="J35" s="57"/>
      <c r="K35" s="57"/>
      <c r="L35" s="57"/>
      <c r="M35" s="57"/>
      <c r="N35" s="57"/>
      <c r="O35" s="57">
        <v>1</v>
      </c>
      <c r="P35" s="59"/>
      <c r="Q35" s="59"/>
      <c r="R35" s="59"/>
      <c r="S35" s="59"/>
      <c r="T35" s="59"/>
      <c r="U35" s="59"/>
      <c r="V35" s="59"/>
      <c r="W35" s="59"/>
      <c r="X35" s="59"/>
      <c r="Y35" s="39">
        <f t="shared" si="16"/>
        <v>15</v>
      </c>
      <c r="Z35" s="39">
        <f t="shared" si="17"/>
        <v>15</v>
      </c>
      <c r="AA35" s="39">
        <f t="shared" si="18"/>
        <v>0</v>
      </c>
      <c r="AB35" s="39">
        <f t="shared" si="18"/>
        <v>0</v>
      </c>
      <c r="AC35" s="39">
        <f>SUM(L35,U35)</f>
        <v>0</v>
      </c>
      <c r="AD35" s="39">
        <f t="shared" si="19"/>
        <v>25</v>
      </c>
      <c r="AE35" s="39">
        <f t="shared" si="20"/>
        <v>1</v>
      </c>
    </row>
    <row r="36" spans="1:31" ht="30" customHeight="1">
      <c r="A36" s="160" t="s">
        <v>18</v>
      </c>
      <c r="B36" s="418" t="s">
        <v>92</v>
      </c>
      <c r="C36" s="419"/>
      <c r="D36" s="246"/>
      <c r="E36" s="247">
        <v>8</v>
      </c>
      <c r="F36" s="247"/>
      <c r="G36" s="57"/>
      <c r="H36" s="57"/>
      <c r="I36" s="57"/>
      <c r="J36" s="57"/>
      <c r="K36" s="57"/>
      <c r="L36" s="57"/>
      <c r="M36" s="57"/>
      <c r="N36" s="57"/>
      <c r="O36" s="57"/>
      <c r="P36" s="59">
        <v>15</v>
      </c>
      <c r="Q36" s="59">
        <v>10</v>
      </c>
      <c r="R36" s="59"/>
      <c r="S36" s="59"/>
      <c r="T36" s="59"/>
      <c r="U36" s="59"/>
      <c r="V36" s="59"/>
      <c r="W36" s="59"/>
      <c r="X36" s="59">
        <v>1</v>
      </c>
      <c r="Y36" s="39">
        <f t="shared" si="16"/>
        <v>15</v>
      </c>
      <c r="Z36" s="39">
        <f t="shared" si="17"/>
        <v>15</v>
      </c>
      <c r="AA36" s="39">
        <f t="shared" si="18"/>
        <v>0</v>
      </c>
      <c r="AB36" s="39">
        <f t="shared" si="18"/>
        <v>0</v>
      </c>
      <c r="AC36" s="39">
        <f>SUM(L36,U36)</f>
        <v>0</v>
      </c>
      <c r="AD36" s="39">
        <f t="shared" si="19"/>
        <v>25</v>
      </c>
      <c r="AE36" s="39">
        <f t="shared" si="20"/>
        <v>1</v>
      </c>
    </row>
    <row r="37" spans="1:31" ht="30" customHeight="1">
      <c r="A37" s="160" t="s">
        <v>19</v>
      </c>
      <c r="B37" s="418" t="s">
        <v>92</v>
      </c>
      <c r="C37" s="419"/>
      <c r="D37" s="246"/>
      <c r="E37" s="247">
        <v>8</v>
      </c>
      <c r="F37" s="247"/>
      <c r="G37" s="57"/>
      <c r="H37" s="57"/>
      <c r="I37" s="57"/>
      <c r="J37" s="57"/>
      <c r="K37" s="57"/>
      <c r="L37" s="57"/>
      <c r="M37" s="57"/>
      <c r="N37" s="57"/>
      <c r="O37" s="57"/>
      <c r="P37" s="59">
        <v>15</v>
      </c>
      <c r="Q37" s="59">
        <v>10</v>
      </c>
      <c r="R37" s="59"/>
      <c r="S37" s="59"/>
      <c r="T37" s="59"/>
      <c r="U37" s="59"/>
      <c r="V37" s="59"/>
      <c r="W37" s="59"/>
      <c r="X37" s="59">
        <v>1</v>
      </c>
      <c r="Y37" s="39">
        <f t="shared" si="16"/>
        <v>15</v>
      </c>
      <c r="Z37" s="39">
        <f t="shared" si="17"/>
        <v>15</v>
      </c>
      <c r="AA37" s="39">
        <f t="shared" si="18"/>
        <v>0</v>
      </c>
      <c r="AB37" s="39">
        <f t="shared" si="18"/>
        <v>0</v>
      </c>
      <c r="AC37" s="39">
        <f>SUM(L37,U37)</f>
        <v>0</v>
      </c>
      <c r="AD37" s="39">
        <f t="shared" si="19"/>
        <v>25</v>
      </c>
      <c r="AE37" s="39">
        <f t="shared" si="20"/>
        <v>1</v>
      </c>
    </row>
    <row r="38" spans="1:31" ht="30" customHeight="1">
      <c r="A38" s="160" t="s">
        <v>20</v>
      </c>
      <c r="B38" s="418" t="s">
        <v>92</v>
      </c>
      <c r="C38" s="419"/>
      <c r="D38" s="246"/>
      <c r="E38" s="247">
        <v>8</v>
      </c>
      <c r="F38" s="247"/>
      <c r="G38" s="57"/>
      <c r="H38" s="57"/>
      <c r="I38" s="57"/>
      <c r="J38" s="57"/>
      <c r="K38" s="57"/>
      <c r="L38" s="57"/>
      <c r="M38" s="57"/>
      <c r="N38" s="57"/>
      <c r="O38" s="57"/>
      <c r="P38" s="59">
        <v>15</v>
      </c>
      <c r="Q38" s="59">
        <v>10</v>
      </c>
      <c r="R38" s="59"/>
      <c r="S38" s="59"/>
      <c r="T38" s="59"/>
      <c r="U38" s="59"/>
      <c r="V38" s="59"/>
      <c r="W38" s="59"/>
      <c r="X38" s="59">
        <v>1</v>
      </c>
      <c r="Y38" s="39">
        <f t="shared" si="16"/>
        <v>15</v>
      </c>
      <c r="Z38" s="39">
        <f t="shared" si="17"/>
        <v>15</v>
      </c>
      <c r="AA38" s="39">
        <f t="shared" si="18"/>
        <v>0</v>
      </c>
      <c r="AB38" s="39">
        <f t="shared" si="18"/>
        <v>0</v>
      </c>
      <c r="AC38" s="39">
        <f>SUM(L38,U38)</f>
        <v>0</v>
      </c>
      <c r="AD38" s="39">
        <f t="shared" si="19"/>
        <v>25</v>
      </c>
      <c r="AE38" s="39">
        <f t="shared" si="20"/>
        <v>1</v>
      </c>
    </row>
    <row r="39" spans="1:31" ht="28.5" customHeight="1" thickBot="1">
      <c r="A39" s="469" t="s">
        <v>24</v>
      </c>
      <c r="B39" s="505"/>
      <c r="C39" s="470"/>
      <c r="D39" s="250"/>
      <c r="E39" s="293"/>
      <c r="F39" s="293"/>
      <c r="G39" s="258">
        <f t="shared" ref="G39:X39" si="21">SUM(G33:G38)</f>
        <v>45</v>
      </c>
      <c r="H39" s="258">
        <f t="shared" si="21"/>
        <v>30</v>
      </c>
      <c r="I39" s="258">
        <f t="shared" si="21"/>
        <v>0</v>
      </c>
      <c r="J39" s="258">
        <f t="shared" si="21"/>
        <v>0</v>
      </c>
      <c r="K39" s="258">
        <f t="shared" si="21"/>
        <v>0</v>
      </c>
      <c r="L39" s="258">
        <f t="shared" si="21"/>
        <v>0</v>
      </c>
      <c r="M39" s="258">
        <f t="shared" si="21"/>
        <v>0</v>
      </c>
      <c r="N39" s="258">
        <f t="shared" si="21"/>
        <v>0</v>
      </c>
      <c r="O39" s="258">
        <f t="shared" si="21"/>
        <v>3</v>
      </c>
      <c r="P39" s="258">
        <f t="shared" si="21"/>
        <v>45</v>
      </c>
      <c r="Q39" s="258">
        <f t="shared" si="21"/>
        <v>30</v>
      </c>
      <c r="R39" s="258">
        <f>SUM(R33:R38)</f>
        <v>0</v>
      </c>
      <c r="S39" s="258">
        <f t="shared" si="21"/>
        <v>0</v>
      </c>
      <c r="T39" s="258">
        <f t="shared" si="21"/>
        <v>0</v>
      </c>
      <c r="U39" s="258">
        <f t="shared" si="21"/>
        <v>0</v>
      </c>
      <c r="V39" s="258">
        <f t="shared" si="21"/>
        <v>0</v>
      </c>
      <c r="W39" s="258">
        <f t="shared" si="21"/>
        <v>0</v>
      </c>
      <c r="X39" s="258">
        <f t="shared" si="21"/>
        <v>3</v>
      </c>
      <c r="Y39" s="258">
        <f t="shared" ref="Y39:AE39" si="22">SUM(Y33:Y38)</f>
        <v>90</v>
      </c>
      <c r="Z39" s="258">
        <f t="shared" si="22"/>
        <v>90</v>
      </c>
      <c r="AA39" s="258">
        <f t="shared" si="22"/>
        <v>0</v>
      </c>
      <c r="AB39" s="258">
        <f t="shared" si="22"/>
        <v>0</v>
      </c>
      <c r="AC39" s="258">
        <f t="shared" si="22"/>
        <v>0</v>
      </c>
      <c r="AD39" s="258">
        <f t="shared" si="22"/>
        <v>150</v>
      </c>
      <c r="AE39" s="258">
        <f t="shared" si="22"/>
        <v>6</v>
      </c>
    </row>
    <row r="40" spans="1:31" ht="27" customHeight="1" thickBot="1">
      <c r="A40" s="498" t="s">
        <v>54</v>
      </c>
      <c r="B40" s="499"/>
      <c r="C40" s="472"/>
      <c r="D40" s="275"/>
      <c r="E40" s="275"/>
      <c r="F40" s="275"/>
      <c r="G40" s="276">
        <f t="shared" ref="G40:Q40" si="23">SUM(G19,G24,G28,G39)</f>
        <v>170</v>
      </c>
      <c r="H40" s="276">
        <f t="shared" si="23"/>
        <v>115</v>
      </c>
      <c r="I40" s="276">
        <f t="shared" si="23"/>
        <v>120</v>
      </c>
      <c r="J40" s="276">
        <f t="shared" si="23"/>
        <v>155</v>
      </c>
      <c r="K40" s="276">
        <f t="shared" si="23"/>
        <v>190</v>
      </c>
      <c r="L40" s="276">
        <f t="shared" si="23"/>
        <v>0</v>
      </c>
      <c r="M40" s="276">
        <f t="shared" si="23"/>
        <v>0</v>
      </c>
      <c r="N40" s="276">
        <f t="shared" si="23"/>
        <v>0</v>
      </c>
      <c r="O40" s="276">
        <f>SUM(O39,O24,O19)</f>
        <v>30</v>
      </c>
      <c r="P40" s="276">
        <f t="shared" si="23"/>
        <v>170</v>
      </c>
      <c r="Q40" s="276">
        <f t="shared" si="23"/>
        <v>130</v>
      </c>
      <c r="R40" s="276">
        <f t="shared" ref="R40:AD40" si="24">SUM(R19,R24,R28,R31,R39)</f>
        <v>140</v>
      </c>
      <c r="S40" s="276">
        <f t="shared" si="24"/>
        <v>100</v>
      </c>
      <c r="T40" s="276">
        <f t="shared" si="24"/>
        <v>230</v>
      </c>
      <c r="U40" s="276">
        <f t="shared" si="24"/>
        <v>0</v>
      </c>
      <c r="V40" s="276">
        <f t="shared" si="24"/>
        <v>0</v>
      </c>
      <c r="W40" s="276">
        <f t="shared" si="24"/>
        <v>0</v>
      </c>
      <c r="X40" s="276">
        <f>SUM(X39,X31,X28,X24,X19)</f>
        <v>30</v>
      </c>
      <c r="Y40" s="276">
        <f t="shared" si="24"/>
        <v>1020</v>
      </c>
      <c r="Z40" s="276">
        <f t="shared" si="24"/>
        <v>340</v>
      </c>
      <c r="AA40" s="276">
        <f t="shared" si="24"/>
        <v>260</v>
      </c>
      <c r="AB40" s="276">
        <f t="shared" si="24"/>
        <v>420</v>
      </c>
      <c r="AC40" s="276">
        <f t="shared" si="24"/>
        <v>0</v>
      </c>
      <c r="AD40" s="276">
        <f t="shared" si="24"/>
        <v>1520</v>
      </c>
      <c r="AE40" s="276">
        <f>SUM(AE19,AE24,AE28,AE31,AE39)</f>
        <v>60</v>
      </c>
    </row>
    <row r="41" spans="1:31">
      <c r="A41" s="336"/>
      <c r="B41" s="314"/>
      <c r="C41" s="301"/>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row>
    <row r="42" spans="1:31" ht="18">
      <c r="A42" s="497" t="s">
        <v>577</v>
      </c>
      <c r="B42" s="497"/>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row>
    <row r="43" spans="1:31" ht="30.75" customHeight="1">
      <c r="A43" s="160" t="s">
        <v>166</v>
      </c>
      <c r="B43" s="67" t="s">
        <v>105</v>
      </c>
      <c r="C43" s="245" t="s">
        <v>540</v>
      </c>
      <c r="D43" s="246"/>
      <c r="E43" s="247">
        <v>7</v>
      </c>
      <c r="F43" s="247"/>
      <c r="G43" s="57">
        <v>15</v>
      </c>
      <c r="H43" s="57">
        <v>10</v>
      </c>
      <c r="I43" s="57"/>
      <c r="J43" s="57"/>
      <c r="K43" s="57"/>
      <c r="L43" s="57"/>
      <c r="M43" s="57"/>
      <c r="N43" s="57"/>
      <c r="O43" s="57">
        <v>1</v>
      </c>
      <c r="P43" s="59"/>
      <c r="Q43" s="59"/>
      <c r="R43" s="59"/>
      <c r="S43" s="59"/>
      <c r="T43" s="59"/>
      <c r="U43" s="59"/>
      <c r="V43" s="59"/>
      <c r="W43" s="59"/>
      <c r="X43" s="59"/>
      <c r="Y43" s="39">
        <f>SUM(G43,I43,K43,M43,P43,R43,T43,V43)</f>
        <v>15</v>
      </c>
      <c r="Z43" s="39">
        <f>SUM(G43,P43)</f>
        <v>15</v>
      </c>
      <c r="AA43" s="39">
        <f>SUM(I43,R43)</f>
        <v>0</v>
      </c>
      <c r="AB43" s="39">
        <f>SUM(J43,S43)</f>
        <v>0</v>
      </c>
      <c r="AC43" s="39">
        <f>SUM(N43,W43)</f>
        <v>0</v>
      </c>
      <c r="AD43" s="39">
        <f>SUM(G43:N43,P43:W43)</f>
        <v>25</v>
      </c>
      <c r="AE43" s="39">
        <f>SUM(O43,X43)</f>
        <v>1</v>
      </c>
    </row>
    <row r="44" spans="1:31" ht="30.75" customHeight="1">
      <c r="A44" s="160" t="s">
        <v>204</v>
      </c>
      <c r="B44" s="67" t="s">
        <v>106</v>
      </c>
      <c r="C44" s="245" t="s">
        <v>514</v>
      </c>
      <c r="D44" s="246"/>
      <c r="E44" s="247">
        <v>7</v>
      </c>
      <c r="F44" s="247"/>
      <c r="G44" s="57">
        <v>15</v>
      </c>
      <c r="H44" s="57">
        <v>10</v>
      </c>
      <c r="I44" s="57"/>
      <c r="J44" s="57"/>
      <c r="K44" s="57"/>
      <c r="L44" s="57"/>
      <c r="M44" s="57"/>
      <c r="N44" s="57"/>
      <c r="O44" s="57">
        <v>1</v>
      </c>
      <c r="P44" s="59"/>
      <c r="Q44" s="59"/>
      <c r="R44" s="59"/>
      <c r="S44" s="59"/>
      <c r="T44" s="59"/>
      <c r="U44" s="59"/>
      <c r="V44" s="59"/>
      <c r="W44" s="59"/>
      <c r="X44" s="59"/>
      <c r="Y44" s="39">
        <f t="shared" ref="Y44:Y52" si="25">SUM(G44,I44,K44,M44,P44,R44,T44,V44)</f>
        <v>15</v>
      </c>
      <c r="Z44" s="39">
        <f t="shared" ref="Z44:Z52" si="26">SUM(G44,P44)</f>
        <v>15</v>
      </c>
      <c r="AA44" s="39">
        <f t="shared" ref="AA44:AA52" si="27">SUM(I44,R44)</f>
        <v>0</v>
      </c>
      <c r="AB44" s="39">
        <f t="shared" ref="AB44:AB52" si="28">SUM(J44,S44)</f>
        <v>0</v>
      </c>
      <c r="AC44" s="39">
        <f t="shared" ref="AC44:AC50" si="29">SUM(N44,W44)</f>
        <v>0</v>
      </c>
      <c r="AD44" s="39">
        <f t="shared" ref="AD44:AD52" si="30">SUM(G44:N44,P44:W44)</f>
        <v>25</v>
      </c>
      <c r="AE44" s="39">
        <f t="shared" ref="AE44:AE52" si="31">SUM(O44,X44)</f>
        <v>1</v>
      </c>
    </row>
    <row r="45" spans="1:31" ht="30.75" customHeight="1">
      <c r="A45" s="160" t="s">
        <v>205</v>
      </c>
      <c r="B45" s="67" t="s">
        <v>107</v>
      </c>
      <c r="C45" s="245" t="s">
        <v>515</v>
      </c>
      <c r="D45" s="246"/>
      <c r="E45" s="247">
        <v>7</v>
      </c>
      <c r="F45" s="247"/>
      <c r="G45" s="57">
        <v>15</v>
      </c>
      <c r="H45" s="57">
        <v>10</v>
      </c>
      <c r="I45" s="57"/>
      <c r="J45" s="57"/>
      <c r="K45" s="57"/>
      <c r="L45" s="57"/>
      <c r="M45" s="57"/>
      <c r="N45" s="57"/>
      <c r="O45" s="57">
        <v>1</v>
      </c>
      <c r="P45" s="59"/>
      <c r="Q45" s="59"/>
      <c r="R45" s="59"/>
      <c r="S45" s="59"/>
      <c r="T45" s="59"/>
      <c r="U45" s="59"/>
      <c r="V45" s="59"/>
      <c r="W45" s="59"/>
      <c r="X45" s="59"/>
      <c r="Y45" s="39">
        <f t="shared" si="25"/>
        <v>15</v>
      </c>
      <c r="Z45" s="39">
        <f t="shared" si="26"/>
        <v>15</v>
      </c>
      <c r="AA45" s="39">
        <f t="shared" si="27"/>
        <v>0</v>
      </c>
      <c r="AB45" s="39">
        <f t="shared" si="28"/>
        <v>0</v>
      </c>
      <c r="AC45" s="39">
        <f t="shared" si="29"/>
        <v>0</v>
      </c>
      <c r="AD45" s="39">
        <f t="shared" si="30"/>
        <v>25</v>
      </c>
      <c r="AE45" s="39">
        <f t="shared" si="31"/>
        <v>1</v>
      </c>
    </row>
    <row r="46" spans="1:31" ht="30.75" customHeight="1">
      <c r="A46" s="160" t="s">
        <v>206</v>
      </c>
      <c r="B46" s="67" t="s">
        <v>157</v>
      </c>
      <c r="C46" s="245" t="s">
        <v>516</v>
      </c>
      <c r="D46" s="246"/>
      <c r="E46" s="247">
        <v>8</v>
      </c>
      <c r="F46" s="247"/>
      <c r="G46" s="57"/>
      <c r="H46" s="57"/>
      <c r="I46" s="57"/>
      <c r="J46" s="57"/>
      <c r="K46" s="57"/>
      <c r="L46" s="57"/>
      <c r="M46" s="57"/>
      <c r="N46" s="57"/>
      <c r="O46" s="57"/>
      <c r="P46" s="59">
        <v>15</v>
      </c>
      <c r="Q46" s="59">
        <v>10</v>
      </c>
      <c r="R46" s="59"/>
      <c r="S46" s="59"/>
      <c r="T46" s="59"/>
      <c r="U46" s="59"/>
      <c r="V46" s="59"/>
      <c r="W46" s="59"/>
      <c r="X46" s="59">
        <v>1</v>
      </c>
      <c r="Y46" s="39">
        <f t="shared" si="25"/>
        <v>15</v>
      </c>
      <c r="Z46" s="39">
        <f t="shared" si="26"/>
        <v>15</v>
      </c>
      <c r="AA46" s="39">
        <f t="shared" si="27"/>
        <v>0</v>
      </c>
      <c r="AB46" s="39">
        <f t="shared" si="28"/>
        <v>0</v>
      </c>
      <c r="AC46" s="39">
        <f t="shared" si="29"/>
        <v>0</v>
      </c>
      <c r="AD46" s="39">
        <f t="shared" si="30"/>
        <v>25</v>
      </c>
      <c r="AE46" s="39">
        <f t="shared" si="31"/>
        <v>1</v>
      </c>
    </row>
    <row r="47" spans="1:31" ht="30.75" customHeight="1">
      <c r="A47" s="160" t="s">
        <v>207</v>
      </c>
      <c r="B47" s="67" t="s">
        <v>152</v>
      </c>
      <c r="C47" s="245" t="s">
        <v>517</v>
      </c>
      <c r="D47" s="246"/>
      <c r="E47" s="247">
        <v>8</v>
      </c>
      <c r="F47" s="247"/>
      <c r="G47" s="57"/>
      <c r="H47" s="57"/>
      <c r="I47" s="57"/>
      <c r="J47" s="57"/>
      <c r="K47" s="57"/>
      <c r="L47" s="57"/>
      <c r="M47" s="57"/>
      <c r="N47" s="57"/>
      <c r="O47" s="57"/>
      <c r="P47" s="59">
        <v>15</v>
      </c>
      <c r="Q47" s="59">
        <v>10</v>
      </c>
      <c r="R47" s="59"/>
      <c r="S47" s="59"/>
      <c r="T47" s="59"/>
      <c r="U47" s="59"/>
      <c r="V47" s="59"/>
      <c r="W47" s="59"/>
      <c r="X47" s="59">
        <v>1</v>
      </c>
      <c r="Y47" s="39">
        <f t="shared" si="25"/>
        <v>15</v>
      </c>
      <c r="Z47" s="39">
        <f t="shared" si="26"/>
        <v>15</v>
      </c>
      <c r="AA47" s="39">
        <f t="shared" si="27"/>
        <v>0</v>
      </c>
      <c r="AB47" s="39">
        <f t="shared" si="28"/>
        <v>0</v>
      </c>
      <c r="AC47" s="39">
        <f t="shared" si="29"/>
        <v>0</v>
      </c>
      <c r="AD47" s="39">
        <f t="shared" si="30"/>
        <v>25</v>
      </c>
      <c r="AE47" s="39">
        <f t="shared" si="31"/>
        <v>1</v>
      </c>
    </row>
    <row r="48" spans="1:31" ht="30.75" customHeight="1">
      <c r="A48" s="160" t="s">
        <v>202</v>
      </c>
      <c r="B48" s="67" t="s">
        <v>153</v>
      </c>
      <c r="C48" s="245" t="s">
        <v>518</v>
      </c>
      <c r="D48" s="246"/>
      <c r="E48" s="247">
        <v>8</v>
      </c>
      <c r="F48" s="247"/>
      <c r="G48" s="57"/>
      <c r="H48" s="57"/>
      <c r="I48" s="57"/>
      <c r="J48" s="57"/>
      <c r="K48" s="57"/>
      <c r="L48" s="57"/>
      <c r="M48" s="57"/>
      <c r="N48" s="57"/>
      <c r="O48" s="57"/>
      <c r="P48" s="59">
        <v>15</v>
      </c>
      <c r="Q48" s="59">
        <v>10</v>
      </c>
      <c r="R48" s="59"/>
      <c r="S48" s="59"/>
      <c r="T48" s="59"/>
      <c r="U48" s="59"/>
      <c r="V48" s="59"/>
      <c r="W48" s="59"/>
      <c r="X48" s="59">
        <v>1</v>
      </c>
      <c r="Y48" s="39">
        <f t="shared" si="25"/>
        <v>15</v>
      </c>
      <c r="Z48" s="39">
        <f t="shared" si="26"/>
        <v>15</v>
      </c>
      <c r="AA48" s="39">
        <f t="shared" si="27"/>
        <v>0</v>
      </c>
      <c r="AB48" s="39">
        <f t="shared" si="28"/>
        <v>0</v>
      </c>
      <c r="AC48" s="39">
        <f t="shared" si="29"/>
        <v>0</v>
      </c>
      <c r="AD48" s="39">
        <f t="shared" si="30"/>
        <v>25</v>
      </c>
      <c r="AE48" s="39">
        <f t="shared" si="31"/>
        <v>1</v>
      </c>
    </row>
    <row r="49" spans="1:37" ht="30.75" customHeight="1">
      <c r="A49" s="160" t="s">
        <v>208</v>
      </c>
      <c r="B49" s="67" t="s">
        <v>154</v>
      </c>
      <c r="C49" s="245" t="s">
        <v>511</v>
      </c>
      <c r="D49" s="246"/>
      <c r="E49" s="247">
        <v>8</v>
      </c>
      <c r="F49" s="247"/>
      <c r="G49" s="57"/>
      <c r="H49" s="57"/>
      <c r="I49" s="57"/>
      <c r="J49" s="57"/>
      <c r="K49" s="57"/>
      <c r="L49" s="57"/>
      <c r="M49" s="57"/>
      <c r="N49" s="57"/>
      <c r="O49" s="57"/>
      <c r="P49" s="59">
        <v>15</v>
      </c>
      <c r="Q49" s="59">
        <v>10</v>
      </c>
      <c r="R49" s="59"/>
      <c r="S49" s="59"/>
      <c r="T49" s="59"/>
      <c r="U49" s="59"/>
      <c r="V49" s="59"/>
      <c r="W49" s="59"/>
      <c r="X49" s="59">
        <v>1</v>
      </c>
      <c r="Y49" s="39">
        <f t="shared" si="25"/>
        <v>15</v>
      </c>
      <c r="Z49" s="39">
        <f t="shared" si="26"/>
        <v>15</v>
      </c>
      <c r="AA49" s="39">
        <f t="shared" si="27"/>
        <v>0</v>
      </c>
      <c r="AB49" s="39">
        <f t="shared" si="28"/>
        <v>0</v>
      </c>
      <c r="AC49" s="39">
        <f t="shared" si="29"/>
        <v>0</v>
      </c>
      <c r="AD49" s="39">
        <f t="shared" si="30"/>
        <v>25</v>
      </c>
      <c r="AE49" s="39">
        <f t="shared" si="31"/>
        <v>1</v>
      </c>
    </row>
    <row r="50" spans="1:37" ht="30.75" customHeight="1">
      <c r="A50" s="160" t="s">
        <v>203</v>
      </c>
      <c r="B50" s="67" t="s">
        <v>155</v>
      </c>
      <c r="C50" s="245" t="s">
        <v>512</v>
      </c>
      <c r="D50" s="246"/>
      <c r="E50" s="247">
        <v>8</v>
      </c>
      <c r="F50" s="247"/>
      <c r="G50" s="57"/>
      <c r="H50" s="57"/>
      <c r="I50" s="57"/>
      <c r="J50" s="57"/>
      <c r="K50" s="57"/>
      <c r="L50" s="57"/>
      <c r="M50" s="57"/>
      <c r="N50" s="57"/>
      <c r="O50" s="57"/>
      <c r="P50" s="59">
        <v>15</v>
      </c>
      <c r="Q50" s="59">
        <v>10</v>
      </c>
      <c r="R50" s="59"/>
      <c r="S50" s="59"/>
      <c r="T50" s="59"/>
      <c r="U50" s="59"/>
      <c r="V50" s="59"/>
      <c r="W50" s="59"/>
      <c r="X50" s="59">
        <v>1</v>
      </c>
      <c r="Y50" s="39">
        <f t="shared" si="25"/>
        <v>15</v>
      </c>
      <c r="Z50" s="39">
        <f t="shared" si="26"/>
        <v>15</v>
      </c>
      <c r="AA50" s="39">
        <f t="shared" si="27"/>
        <v>0</v>
      </c>
      <c r="AB50" s="39">
        <f t="shared" si="28"/>
        <v>0</v>
      </c>
      <c r="AC50" s="39">
        <f t="shared" si="29"/>
        <v>0</v>
      </c>
      <c r="AD50" s="39">
        <f t="shared" si="30"/>
        <v>25</v>
      </c>
      <c r="AE50" s="39">
        <f t="shared" si="31"/>
        <v>1</v>
      </c>
    </row>
    <row r="51" spans="1:37" ht="30.75" customHeight="1">
      <c r="A51" s="160" t="s">
        <v>209</v>
      </c>
      <c r="B51" s="67" t="s">
        <v>406</v>
      </c>
      <c r="C51" s="245" t="s">
        <v>513</v>
      </c>
      <c r="D51" s="246"/>
      <c r="E51" s="247">
        <v>7</v>
      </c>
      <c r="F51" s="247"/>
      <c r="G51" s="57">
        <v>15</v>
      </c>
      <c r="H51" s="57">
        <v>10</v>
      </c>
      <c r="I51" s="57"/>
      <c r="J51" s="57"/>
      <c r="K51" s="57"/>
      <c r="L51" s="57"/>
      <c r="M51" s="57"/>
      <c r="N51" s="57"/>
      <c r="O51" s="57">
        <v>1</v>
      </c>
      <c r="P51" s="59"/>
      <c r="Q51" s="59"/>
      <c r="R51" s="59"/>
      <c r="S51" s="59"/>
      <c r="T51" s="59"/>
      <c r="U51" s="59"/>
      <c r="V51" s="59"/>
      <c r="W51" s="59"/>
      <c r="X51" s="59"/>
      <c r="Y51" s="39">
        <f t="shared" si="25"/>
        <v>15</v>
      </c>
      <c r="Z51" s="39">
        <f t="shared" si="26"/>
        <v>15</v>
      </c>
      <c r="AA51" s="39">
        <f t="shared" si="27"/>
        <v>0</v>
      </c>
      <c r="AB51" s="39">
        <f t="shared" si="28"/>
        <v>0</v>
      </c>
      <c r="AC51" s="39">
        <f>SUM(L51,U51)</f>
        <v>0</v>
      </c>
      <c r="AD51" s="39">
        <f t="shared" si="30"/>
        <v>25</v>
      </c>
      <c r="AE51" s="39">
        <f t="shared" si="31"/>
        <v>1</v>
      </c>
    </row>
    <row r="52" spans="1:37" ht="30.75" customHeight="1">
      <c r="A52" s="160" t="s">
        <v>210</v>
      </c>
      <c r="B52" s="345" t="s">
        <v>407</v>
      </c>
      <c r="C52" s="245" t="s">
        <v>519</v>
      </c>
      <c r="D52" s="331"/>
      <c r="E52" s="247">
        <v>8</v>
      </c>
      <c r="F52" s="331"/>
      <c r="G52" s="57"/>
      <c r="H52" s="57"/>
      <c r="I52" s="57"/>
      <c r="J52" s="57"/>
      <c r="K52" s="57"/>
      <c r="L52" s="57"/>
      <c r="M52" s="57"/>
      <c r="N52" s="57"/>
      <c r="O52" s="57"/>
      <c r="P52" s="59">
        <v>15</v>
      </c>
      <c r="Q52" s="59">
        <v>10</v>
      </c>
      <c r="R52" s="59"/>
      <c r="S52" s="59"/>
      <c r="T52" s="59"/>
      <c r="U52" s="59"/>
      <c r="V52" s="59"/>
      <c r="W52" s="59"/>
      <c r="X52" s="59">
        <v>1</v>
      </c>
      <c r="Y52" s="39">
        <f t="shared" si="25"/>
        <v>15</v>
      </c>
      <c r="Z52" s="39">
        <f t="shared" si="26"/>
        <v>15</v>
      </c>
      <c r="AA52" s="39">
        <f t="shared" si="27"/>
        <v>0</v>
      </c>
      <c r="AB52" s="39">
        <f t="shared" si="28"/>
        <v>0</v>
      </c>
      <c r="AC52" s="39">
        <f>SUM(L52,U52)</f>
        <v>0</v>
      </c>
      <c r="AD52" s="39">
        <f t="shared" si="30"/>
        <v>25</v>
      </c>
      <c r="AE52" s="39">
        <f t="shared" si="31"/>
        <v>1</v>
      </c>
    </row>
    <row r="53" spans="1:37" s="149" customFormat="1" ht="30.75" customHeight="1">
      <c r="A53" s="160" t="s">
        <v>226</v>
      </c>
      <c r="B53" s="345" t="s">
        <v>551</v>
      </c>
      <c r="C53" s="245" t="str">
        <f>Fakultety!D45</f>
        <v>0912-7LEK-D-E</v>
      </c>
      <c r="D53" s="331"/>
      <c r="E53" s="247">
        <v>7</v>
      </c>
      <c r="F53" s="331"/>
      <c r="G53" s="57">
        <v>15</v>
      </c>
      <c r="H53" s="57">
        <v>10</v>
      </c>
      <c r="I53" s="57"/>
      <c r="J53" s="57"/>
      <c r="K53" s="57"/>
      <c r="L53" s="57"/>
      <c r="M53" s="57"/>
      <c r="N53" s="57"/>
      <c r="O53" s="57">
        <v>1</v>
      </c>
      <c r="P53" s="59"/>
      <c r="Q53" s="59"/>
      <c r="R53" s="59"/>
      <c r="S53" s="59"/>
      <c r="T53" s="59"/>
      <c r="U53" s="59"/>
      <c r="V53" s="59"/>
      <c r="W53" s="59"/>
      <c r="X53" s="59"/>
      <c r="Y53" s="39">
        <f>SUM(G53,I53,K53,M53,P53,R53,T53,V53)</f>
        <v>15</v>
      </c>
      <c r="Z53" s="39">
        <f>SUM(G53,P53)</f>
        <v>15</v>
      </c>
      <c r="AA53" s="39">
        <f>SUM(I53,R53)</f>
        <v>0</v>
      </c>
      <c r="AB53" s="39">
        <f>SUM(J53,S53)</f>
        <v>0</v>
      </c>
      <c r="AC53" s="39">
        <f>SUM(L53,U53)</f>
        <v>0</v>
      </c>
      <c r="AD53" s="39">
        <f>SUM(G53:N53,P53:W53)</f>
        <v>25</v>
      </c>
      <c r="AE53" s="39">
        <f>SUM(O53,X53)</f>
        <v>1</v>
      </c>
    </row>
    <row r="54" spans="1:37" s="149" customFormat="1" ht="30.75" customHeight="1">
      <c r="A54" s="160" t="s">
        <v>227</v>
      </c>
      <c r="B54" s="345" t="s">
        <v>552</v>
      </c>
      <c r="C54" s="245" t="str">
        <f>Fakultety!D46</f>
        <v>0912-7LEK-D-ECA</v>
      </c>
      <c r="D54" s="331"/>
      <c r="E54" s="247">
        <v>8</v>
      </c>
      <c r="F54" s="331"/>
      <c r="G54" s="57"/>
      <c r="H54" s="57"/>
      <c r="I54" s="57"/>
      <c r="J54" s="57"/>
      <c r="K54" s="57"/>
      <c r="L54" s="57"/>
      <c r="M54" s="57"/>
      <c r="N54" s="57"/>
      <c r="O54" s="57"/>
      <c r="P54" s="59">
        <v>15</v>
      </c>
      <c r="Q54" s="59">
        <v>10</v>
      </c>
      <c r="R54" s="59"/>
      <c r="S54" s="59"/>
      <c r="T54" s="59"/>
      <c r="U54" s="59"/>
      <c r="V54" s="59"/>
      <c r="W54" s="59"/>
      <c r="X54" s="59">
        <v>1</v>
      </c>
      <c r="Y54" s="39">
        <f>SUM(G54,I54,K54,M54,P54,R54,T54,V54)</f>
        <v>15</v>
      </c>
      <c r="Z54" s="39">
        <f>SUM(G54,P54)</f>
        <v>15</v>
      </c>
      <c r="AA54" s="39">
        <f>SUM(I54,R54)</f>
        <v>0</v>
      </c>
      <c r="AB54" s="39">
        <f>SUM(J54,S54)</f>
        <v>0</v>
      </c>
      <c r="AC54" s="39">
        <f>SUM(L54,U54)</f>
        <v>0</v>
      </c>
      <c r="AD54" s="39">
        <f>SUM(G54:N54,P54:W54)</f>
        <v>25</v>
      </c>
      <c r="AE54" s="39">
        <f>SUM(O54,X54)</f>
        <v>1</v>
      </c>
    </row>
    <row r="55" spans="1:37" ht="21">
      <c r="A55" s="325"/>
      <c r="B55" s="326"/>
      <c r="C55" s="327"/>
      <c r="D55" s="328"/>
      <c r="E55" s="328"/>
      <c r="F55" s="328"/>
      <c r="G55" s="315"/>
      <c r="H55" s="342"/>
      <c r="I55" s="5"/>
      <c r="J55" s="342"/>
      <c r="K55" s="342"/>
      <c r="L55" s="342"/>
      <c r="M55" s="342"/>
      <c r="N55" s="342"/>
      <c r="O55" s="342"/>
      <c r="P55" s="342"/>
      <c r="Q55" s="342"/>
      <c r="R55" s="342"/>
      <c r="S55" s="342"/>
      <c r="T55" s="342"/>
      <c r="U55" s="342"/>
      <c r="V55" s="342"/>
      <c r="W55" s="342"/>
      <c r="X55" s="342"/>
      <c r="Y55" s="315"/>
      <c r="Z55" s="315"/>
      <c r="AA55" s="315"/>
      <c r="AB55" s="315"/>
      <c r="AC55" s="315"/>
      <c r="AD55" s="315"/>
      <c r="AE55" s="315"/>
    </row>
    <row r="56" spans="1:37" ht="21">
      <c r="A56" s="325"/>
      <c r="B56" s="326"/>
      <c r="C56" s="327"/>
      <c r="D56" s="328"/>
      <c r="E56" s="328"/>
      <c r="F56" s="328"/>
      <c r="G56" s="315"/>
      <c r="H56" s="342"/>
      <c r="I56" s="5"/>
      <c r="J56" s="342"/>
      <c r="K56" s="342"/>
      <c r="L56" s="335" t="s">
        <v>78</v>
      </c>
      <c r="M56" s="342"/>
      <c r="N56" s="342"/>
      <c r="O56" s="342"/>
      <c r="P56" s="342"/>
      <c r="Q56" s="342"/>
      <c r="R56" s="342"/>
      <c r="S56" s="342"/>
      <c r="T56" s="342"/>
      <c r="U56" s="342"/>
      <c r="V56" s="342"/>
      <c r="W56" s="342"/>
      <c r="X56" s="342"/>
      <c r="Y56" s="315"/>
      <c r="Z56" s="315"/>
      <c r="AA56" s="315"/>
      <c r="AB56" s="315"/>
      <c r="AC56" s="315"/>
      <c r="AD56" s="315"/>
      <c r="AE56" s="315"/>
    </row>
    <row r="57" spans="1:37" ht="21">
      <c r="A57" s="325"/>
      <c r="B57" s="326"/>
      <c r="C57" s="327"/>
      <c r="D57" s="328"/>
      <c r="E57" s="328"/>
      <c r="F57" s="328"/>
      <c r="G57" s="315"/>
      <c r="H57" s="342"/>
      <c r="I57" s="5"/>
      <c r="J57" s="342"/>
      <c r="K57" s="342"/>
      <c r="L57" s="342"/>
      <c r="M57" s="342"/>
      <c r="N57" s="342"/>
      <c r="O57" s="342"/>
      <c r="P57" s="342"/>
      <c r="Q57" s="342"/>
      <c r="R57" s="342"/>
      <c r="S57" s="342"/>
      <c r="T57" s="342"/>
      <c r="U57" s="342"/>
      <c r="V57" s="342"/>
      <c r="W57" s="342"/>
      <c r="X57" s="342"/>
      <c r="Y57" s="315"/>
      <c r="Z57" s="315"/>
      <c r="AA57" s="315"/>
      <c r="AB57" s="315"/>
      <c r="AC57" s="315"/>
      <c r="AD57" s="315"/>
      <c r="AE57" s="315"/>
    </row>
    <row r="58" spans="1:37" s="149" customFormat="1" ht="21">
      <c r="A58" s="325"/>
      <c r="B58" s="326"/>
      <c r="C58" s="327"/>
      <c r="D58" s="328"/>
      <c r="E58" s="328"/>
      <c r="F58" s="328"/>
      <c r="G58" s="315"/>
      <c r="H58" s="342"/>
      <c r="I58" s="5"/>
      <c r="J58" s="342"/>
      <c r="K58" s="342"/>
      <c r="L58" s="342"/>
      <c r="M58" s="342"/>
      <c r="N58" s="342"/>
      <c r="O58" s="342"/>
      <c r="P58" s="342"/>
      <c r="Q58" s="342"/>
      <c r="R58" s="342"/>
      <c r="S58" s="342"/>
      <c r="T58" s="342"/>
      <c r="U58" s="342"/>
      <c r="V58" s="342"/>
      <c r="W58" s="342"/>
      <c r="X58" s="342"/>
      <c r="Y58" s="315"/>
      <c r="Z58" s="315"/>
      <c r="AA58" s="315"/>
      <c r="AB58" s="315"/>
      <c r="AC58" s="315"/>
      <c r="AD58" s="315"/>
      <c r="AE58" s="315"/>
    </row>
    <row r="59" spans="1:37" ht="21">
      <c r="A59" s="336"/>
      <c r="B59" s="337"/>
      <c r="C59" s="338"/>
      <c r="D59" s="328"/>
      <c r="E59" s="328"/>
      <c r="F59" s="328"/>
      <c r="G59" s="315"/>
      <c r="H59" s="342"/>
      <c r="I59" s="5"/>
      <c r="J59" s="342"/>
      <c r="K59" s="342"/>
      <c r="L59" s="342"/>
      <c r="M59" s="342"/>
      <c r="N59" s="342"/>
      <c r="O59" s="342"/>
      <c r="P59" s="342"/>
      <c r="Q59" s="342"/>
      <c r="R59" s="342"/>
      <c r="S59" s="342"/>
      <c r="T59" s="342"/>
      <c r="U59" s="342"/>
      <c r="V59" s="342"/>
      <c r="W59" s="342"/>
      <c r="X59" s="342"/>
      <c r="Y59" s="315"/>
      <c r="Z59" s="315"/>
      <c r="AA59" s="315"/>
      <c r="AB59" s="315"/>
      <c r="AC59" s="315"/>
      <c r="AD59" s="315"/>
      <c r="AE59" s="315"/>
    </row>
    <row r="60" spans="1:37" ht="21">
      <c r="A60" s="301"/>
      <c r="B60" s="335" t="s">
        <v>299</v>
      </c>
      <c r="C60" s="335"/>
      <c r="D60" s="335"/>
      <c r="E60" s="335"/>
      <c r="F60" s="335"/>
      <c r="G60" s="335"/>
      <c r="H60" s="335"/>
      <c r="I60" s="335"/>
      <c r="J60" s="335"/>
      <c r="K60" s="315"/>
      <c r="L60" s="315"/>
      <c r="M60" s="315"/>
      <c r="N60" s="315"/>
      <c r="O60" s="315"/>
      <c r="P60" s="315"/>
      <c r="S60" s="342"/>
      <c r="T60" s="342"/>
      <c r="U60" s="335"/>
      <c r="V60" s="335"/>
      <c r="W60" s="335"/>
      <c r="X60" s="335"/>
      <c r="Y60" s="335"/>
      <c r="Z60" s="335"/>
      <c r="AA60" s="335"/>
      <c r="AB60" s="335"/>
      <c r="AC60" s="335"/>
      <c r="AD60" s="315"/>
      <c r="AE60" s="315"/>
      <c r="AF60" s="315"/>
      <c r="AG60" s="315"/>
      <c r="AH60" s="315"/>
      <c r="AI60" s="315"/>
      <c r="AJ60" s="342"/>
      <c r="AK60" s="342"/>
    </row>
    <row r="61" spans="1:37" ht="21">
      <c r="A61" s="340"/>
      <c r="B61" s="335" t="s">
        <v>394</v>
      </c>
      <c r="C61" s="335"/>
      <c r="D61" s="335"/>
      <c r="E61" s="335"/>
      <c r="F61" s="335"/>
      <c r="G61" s="335"/>
      <c r="H61" s="335"/>
      <c r="I61" s="335"/>
      <c r="J61" s="335"/>
      <c r="K61" s="315"/>
      <c r="L61" s="315"/>
      <c r="M61" s="315"/>
      <c r="N61" s="315"/>
      <c r="O61" s="315"/>
      <c r="P61" s="315"/>
      <c r="S61" s="342"/>
      <c r="T61" s="342"/>
      <c r="U61" s="335"/>
      <c r="V61" s="335"/>
      <c r="W61" s="335"/>
      <c r="X61" s="335"/>
      <c r="Y61" s="335"/>
      <c r="Z61" s="335"/>
      <c r="AA61" s="335"/>
      <c r="AB61" s="335"/>
      <c r="AC61" s="335"/>
      <c r="AD61" s="315"/>
      <c r="AE61" s="315"/>
      <c r="AF61" s="315"/>
      <c r="AG61" s="315"/>
      <c r="AH61" s="315"/>
      <c r="AI61" s="315"/>
      <c r="AJ61" s="342"/>
      <c r="AK61" s="342"/>
    </row>
    <row r="62" spans="1:37" ht="21">
      <c r="A62" s="341"/>
      <c r="B62" s="339" t="s">
        <v>342</v>
      </c>
      <c r="C62" s="339"/>
      <c r="D62" s="339"/>
      <c r="E62" s="339"/>
      <c r="F62" s="339"/>
      <c r="G62" s="339"/>
      <c r="H62" s="339"/>
      <c r="I62" s="335"/>
      <c r="J62" s="335"/>
      <c r="K62" s="315"/>
      <c r="L62" s="315"/>
      <c r="M62" s="315"/>
      <c r="N62" s="315"/>
      <c r="O62" s="315"/>
      <c r="P62" s="315"/>
      <c r="S62" s="342"/>
      <c r="T62" s="342"/>
      <c r="U62" s="339"/>
      <c r="V62" s="339"/>
      <c r="W62" s="339"/>
      <c r="X62" s="339"/>
      <c r="Y62" s="339"/>
      <c r="Z62" s="339"/>
      <c r="AA62" s="339"/>
      <c r="AB62" s="335"/>
      <c r="AC62" s="335"/>
      <c r="AD62" s="315"/>
      <c r="AE62" s="315"/>
      <c r="AF62" s="315"/>
      <c r="AG62" s="315"/>
      <c r="AH62" s="315"/>
      <c r="AI62" s="315"/>
      <c r="AJ62" s="342"/>
      <c r="AK62" s="342"/>
    </row>
    <row r="63" spans="1:37" ht="21">
      <c r="A63" s="301"/>
      <c r="B63" s="339" t="s">
        <v>343</v>
      </c>
      <c r="C63" s="339"/>
      <c r="D63" s="339"/>
      <c r="E63" s="339"/>
      <c r="F63" s="339"/>
      <c r="G63" s="339"/>
      <c r="H63" s="339"/>
      <c r="I63" s="335"/>
      <c r="J63" s="335"/>
      <c r="K63" s="315"/>
      <c r="L63" s="315"/>
      <c r="M63" s="315"/>
      <c r="N63" s="315"/>
      <c r="O63" s="315"/>
      <c r="P63" s="315"/>
      <c r="S63" s="342"/>
      <c r="T63" s="342"/>
      <c r="U63" s="339"/>
      <c r="V63" s="339"/>
      <c r="W63" s="339"/>
      <c r="X63" s="339"/>
      <c r="Y63" s="339"/>
      <c r="Z63" s="339"/>
      <c r="AA63" s="339"/>
      <c r="AB63" s="335"/>
      <c r="AC63" s="335"/>
      <c r="AD63" s="315"/>
      <c r="AE63" s="315"/>
      <c r="AF63" s="315"/>
      <c r="AG63" s="315"/>
      <c r="AH63" s="315"/>
      <c r="AI63" s="315"/>
      <c r="AJ63" s="342"/>
      <c r="AK63" s="342"/>
    </row>
    <row r="64" spans="1:37" ht="21">
      <c r="A64" s="301"/>
      <c r="B64" s="339" t="s">
        <v>344</v>
      </c>
      <c r="C64" s="339"/>
      <c r="D64" s="339"/>
      <c r="E64" s="339"/>
      <c r="F64" s="339"/>
      <c r="G64" s="339"/>
      <c r="H64" s="339"/>
      <c r="I64" s="335"/>
      <c r="J64" s="335"/>
      <c r="K64" s="315"/>
      <c r="L64" s="315"/>
      <c r="M64" s="315"/>
      <c r="N64" s="315"/>
      <c r="O64" s="315"/>
      <c r="P64" s="315"/>
      <c r="S64" s="342"/>
      <c r="T64" s="342"/>
      <c r="U64" s="339"/>
      <c r="V64" s="339"/>
      <c r="W64" s="339"/>
      <c r="X64" s="339"/>
      <c r="Y64" s="339"/>
      <c r="Z64" s="339"/>
      <c r="AA64" s="339"/>
      <c r="AB64" s="335"/>
      <c r="AC64" s="335"/>
      <c r="AD64" s="315"/>
      <c r="AE64" s="315"/>
      <c r="AF64" s="315"/>
      <c r="AG64" s="315"/>
      <c r="AH64" s="315"/>
      <c r="AI64" s="315"/>
      <c r="AJ64" s="342"/>
      <c r="AK64" s="342"/>
    </row>
    <row r="65" spans="1:37" ht="21">
      <c r="B65" s="339" t="s">
        <v>345</v>
      </c>
      <c r="C65" s="339"/>
      <c r="D65" s="339"/>
      <c r="E65" s="339"/>
      <c r="F65" s="339"/>
      <c r="G65" s="339"/>
      <c r="H65" s="339"/>
      <c r="I65" s="335"/>
      <c r="J65" s="335"/>
      <c r="K65" s="315"/>
      <c r="L65" s="315"/>
      <c r="M65" s="315"/>
      <c r="N65" s="315"/>
      <c r="O65" s="315"/>
      <c r="P65" s="315"/>
      <c r="S65" s="2"/>
      <c r="T65" s="2"/>
      <c r="U65" s="339"/>
      <c r="V65" s="339"/>
      <c r="W65" s="339"/>
      <c r="X65" s="339"/>
      <c r="Y65" s="339"/>
      <c r="Z65" s="339"/>
      <c r="AA65" s="339"/>
      <c r="AB65" s="335"/>
      <c r="AC65" s="335"/>
      <c r="AD65" s="315"/>
      <c r="AE65" s="315"/>
      <c r="AF65" s="315"/>
      <c r="AG65" s="315"/>
      <c r="AH65" s="315"/>
      <c r="AI65" s="315"/>
      <c r="AJ65" s="2"/>
      <c r="AK65" s="2"/>
    </row>
    <row r="66" spans="1:37" ht="21">
      <c r="B66" s="339" t="s">
        <v>346</v>
      </c>
      <c r="C66" s="339"/>
      <c r="D66" s="339"/>
      <c r="E66" s="339"/>
      <c r="F66" s="339"/>
      <c r="G66" s="339"/>
      <c r="H66" s="339"/>
      <c r="I66" s="335"/>
      <c r="J66" s="335"/>
      <c r="K66" s="315"/>
      <c r="L66" s="315"/>
      <c r="M66" s="315"/>
      <c r="N66" s="315"/>
      <c r="O66" s="315"/>
      <c r="P66" s="315"/>
      <c r="S66" s="2"/>
      <c r="T66" s="2"/>
      <c r="U66" s="339"/>
      <c r="V66" s="339"/>
      <c r="W66" s="339"/>
      <c r="X66" s="339"/>
      <c r="Y66" s="339"/>
      <c r="Z66" s="339"/>
      <c r="AA66" s="339"/>
      <c r="AB66" s="335"/>
      <c r="AC66" s="335"/>
      <c r="AD66" s="315"/>
      <c r="AE66" s="315"/>
      <c r="AF66" s="315"/>
      <c r="AG66" s="315"/>
      <c r="AH66" s="315"/>
      <c r="AI66" s="315"/>
      <c r="AJ66" s="2"/>
      <c r="AK66" s="2"/>
    </row>
    <row r="67" spans="1:37" ht="21">
      <c r="A67" s="151"/>
      <c r="B67" s="339" t="s">
        <v>347</v>
      </c>
      <c r="C67" s="339"/>
      <c r="D67" s="339"/>
      <c r="E67" s="339"/>
      <c r="F67" s="339"/>
      <c r="G67" s="339"/>
      <c r="H67" s="339"/>
      <c r="I67" s="335"/>
      <c r="J67" s="335"/>
      <c r="K67" s="315"/>
      <c r="L67" s="315"/>
      <c r="M67" s="315"/>
      <c r="N67" s="315"/>
      <c r="O67" s="315"/>
      <c r="P67" s="315"/>
      <c r="S67" s="2"/>
      <c r="T67" s="2"/>
      <c r="U67" s="339"/>
      <c r="V67" s="339"/>
      <c r="W67" s="339"/>
      <c r="X67" s="339"/>
      <c r="Y67" s="339"/>
      <c r="Z67" s="339"/>
      <c r="AA67" s="339"/>
      <c r="AB67" s="335"/>
      <c r="AC67" s="335"/>
      <c r="AD67" s="315"/>
      <c r="AE67" s="315"/>
      <c r="AF67" s="315"/>
      <c r="AG67" s="315"/>
      <c r="AH67" s="315"/>
      <c r="AI67" s="315"/>
      <c r="AJ67" s="2"/>
      <c r="AK67" s="2"/>
    </row>
    <row r="68" spans="1:37" ht="21">
      <c r="A68" s="152"/>
      <c r="B68" s="339" t="s">
        <v>348</v>
      </c>
      <c r="C68" s="339"/>
      <c r="D68" s="339"/>
      <c r="E68" s="339"/>
      <c r="F68" s="339"/>
      <c r="G68" s="339"/>
      <c r="H68" s="339"/>
      <c r="I68" s="335"/>
      <c r="J68" s="335"/>
      <c r="K68" s="315"/>
      <c r="L68" s="315"/>
      <c r="M68" s="315"/>
      <c r="N68" s="315"/>
      <c r="O68" s="315"/>
      <c r="P68" s="315"/>
      <c r="S68" s="2"/>
      <c r="T68" s="2"/>
      <c r="U68" s="339"/>
      <c r="V68" s="339"/>
      <c r="W68" s="339"/>
      <c r="X68" s="339"/>
      <c r="Y68" s="339"/>
      <c r="Z68" s="339"/>
      <c r="AA68" s="339"/>
      <c r="AB68" s="335"/>
      <c r="AC68" s="335"/>
      <c r="AD68" s="315"/>
      <c r="AE68" s="315"/>
      <c r="AF68" s="315"/>
      <c r="AG68" s="315"/>
      <c r="AH68" s="315"/>
      <c r="AI68" s="315"/>
      <c r="AJ68" s="2"/>
      <c r="AK68" s="2"/>
    </row>
    <row r="69" spans="1:37" ht="18.75">
      <c r="B69" s="339" t="s">
        <v>349</v>
      </c>
      <c r="C69" s="339"/>
      <c r="D69" s="339"/>
      <c r="E69" s="339"/>
      <c r="F69" s="339"/>
      <c r="G69" s="339"/>
      <c r="H69" s="339"/>
      <c r="I69" s="335"/>
      <c r="J69" s="335"/>
      <c r="K69" s="315"/>
      <c r="L69" s="315"/>
      <c r="M69" s="315"/>
      <c r="N69" s="315"/>
      <c r="O69" s="315"/>
      <c r="P69" s="315"/>
      <c r="U69" s="339"/>
      <c r="V69" s="339"/>
      <c r="W69" s="339"/>
      <c r="X69" s="339"/>
      <c r="Y69" s="339"/>
      <c r="Z69" s="339"/>
      <c r="AA69" s="339"/>
      <c r="AB69" s="335"/>
      <c r="AC69" s="335"/>
      <c r="AD69" s="315"/>
      <c r="AE69" s="315"/>
      <c r="AF69" s="315"/>
      <c r="AG69" s="315"/>
      <c r="AH69" s="315"/>
      <c r="AI69" s="315"/>
    </row>
    <row r="70" spans="1:37" ht="18.75">
      <c r="B70" s="339" t="s">
        <v>350</v>
      </c>
      <c r="C70" s="339"/>
      <c r="D70" s="339"/>
      <c r="E70" s="339"/>
      <c r="F70" s="339"/>
      <c r="G70" s="339"/>
      <c r="H70" s="339"/>
      <c r="I70" s="335"/>
      <c r="J70" s="335"/>
      <c r="K70" s="315"/>
      <c r="L70" s="315"/>
      <c r="M70" s="315"/>
      <c r="N70" s="315"/>
      <c r="O70" s="315"/>
      <c r="P70" s="315"/>
      <c r="U70" s="335"/>
      <c r="V70" s="149"/>
      <c r="W70" s="149"/>
      <c r="X70" s="149"/>
      <c r="Y70" s="149"/>
      <c r="Z70" s="149"/>
      <c r="AA70" s="149"/>
      <c r="AB70" s="149"/>
      <c r="AC70" s="149"/>
      <c r="AD70" s="149"/>
      <c r="AE70" s="149"/>
      <c r="AF70" s="149"/>
      <c r="AG70" s="149"/>
      <c r="AH70" s="149"/>
      <c r="AI70" s="149"/>
    </row>
    <row r="71" spans="1:37" ht="18.75">
      <c r="B71" s="339" t="s">
        <v>612</v>
      </c>
      <c r="C71" s="339"/>
      <c r="D71" s="339"/>
      <c r="E71" s="339"/>
      <c r="F71" s="339"/>
      <c r="G71" s="339"/>
      <c r="H71" s="339"/>
      <c r="I71" s="335"/>
      <c r="J71" s="335"/>
      <c r="K71" s="315"/>
      <c r="L71" s="315"/>
      <c r="M71" s="315"/>
      <c r="N71" s="315"/>
      <c r="O71" s="315"/>
      <c r="P71" s="315"/>
      <c r="U71" s="335"/>
      <c r="V71" s="149"/>
      <c r="W71" s="149"/>
      <c r="X71" s="149"/>
      <c r="Y71" s="149"/>
      <c r="Z71" s="149"/>
      <c r="AA71" s="149"/>
      <c r="AB71" s="149"/>
      <c r="AC71" s="149"/>
      <c r="AD71" s="149"/>
      <c r="AE71" s="149"/>
      <c r="AF71" s="149"/>
      <c r="AG71" s="149"/>
      <c r="AH71" s="149"/>
      <c r="AI71" s="149"/>
    </row>
    <row r="72" spans="1:37" ht="20.25">
      <c r="B72" s="339" t="s">
        <v>351</v>
      </c>
      <c r="C72" s="339"/>
      <c r="D72" s="339"/>
      <c r="E72" s="339"/>
      <c r="F72" s="339"/>
      <c r="G72" s="339"/>
      <c r="H72" s="339"/>
      <c r="I72" s="335"/>
      <c r="J72" s="335"/>
      <c r="K72" s="315"/>
      <c r="L72" s="315"/>
      <c r="M72" s="315"/>
      <c r="N72" s="315"/>
      <c r="O72" s="315"/>
      <c r="P72" s="315"/>
      <c r="U72" s="339"/>
      <c r="V72" s="349"/>
      <c r="W72" s="349"/>
      <c r="X72" s="349"/>
      <c r="Y72" s="349"/>
      <c r="Z72" s="27"/>
      <c r="AA72" s="349"/>
      <c r="AB72" s="149"/>
      <c r="AC72" s="149"/>
      <c r="AD72" s="149"/>
      <c r="AE72" s="149"/>
      <c r="AF72" s="149"/>
      <c r="AG72" s="149"/>
      <c r="AH72" s="149"/>
      <c r="AI72" s="149"/>
    </row>
    <row r="73" spans="1:37" ht="18.75">
      <c r="B73" s="335" t="s">
        <v>352</v>
      </c>
      <c r="C73" s="339"/>
      <c r="D73" s="339"/>
      <c r="E73" s="339"/>
      <c r="F73" s="339"/>
      <c r="G73" s="339"/>
      <c r="H73" s="339"/>
      <c r="I73" s="335"/>
      <c r="J73" s="335"/>
      <c r="K73" s="315"/>
      <c r="L73" s="315"/>
      <c r="M73" s="315"/>
      <c r="N73" s="315"/>
      <c r="O73" s="315"/>
      <c r="P73" s="315"/>
      <c r="U73" s="335"/>
      <c r="V73" s="149"/>
      <c r="W73" s="149"/>
      <c r="X73" s="149"/>
      <c r="Y73" s="149"/>
      <c r="Z73" s="149"/>
      <c r="AA73" s="149"/>
      <c r="AB73" s="149"/>
      <c r="AC73" s="149"/>
      <c r="AD73" s="149"/>
      <c r="AE73" s="149"/>
      <c r="AF73" s="149"/>
      <c r="AG73" s="149"/>
      <c r="AH73" s="149"/>
      <c r="AI73" s="149"/>
    </row>
    <row r="74" spans="1:37" ht="20.25">
      <c r="B74" s="339" t="s">
        <v>353</v>
      </c>
      <c r="C74" s="339"/>
      <c r="D74" s="339"/>
      <c r="E74" s="339"/>
      <c r="F74" s="339"/>
      <c r="G74" s="339"/>
      <c r="H74" s="339"/>
      <c r="I74" s="335"/>
      <c r="J74" s="335"/>
      <c r="K74" s="315"/>
      <c r="L74" s="315"/>
      <c r="M74" s="315"/>
      <c r="N74" s="315"/>
      <c r="O74" s="315"/>
      <c r="P74" s="315"/>
      <c r="U74" s="339"/>
      <c r="V74" s="349"/>
      <c r="W74" s="349"/>
      <c r="X74" s="349"/>
      <c r="Y74" s="349"/>
      <c r="Z74" s="27"/>
      <c r="AA74" s="349"/>
      <c r="AB74" s="149"/>
      <c r="AC74" s="149"/>
      <c r="AD74" s="149"/>
      <c r="AE74" s="149"/>
      <c r="AF74" s="149"/>
      <c r="AG74" s="149"/>
      <c r="AH74" s="149"/>
      <c r="AI74" s="149"/>
    </row>
    <row r="75" spans="1:37" ht="18.75">
      <c r="B75" s="339" t="s">
        <v>354</v>
      </c>
      <c r="C75" s="339"/>
      <c r="D75" s="339"/>
      <c r="E75" s="339"/>
      <c r="F75" s="339"/>
      <c r="G75" s="339"/>
      <c r="H75" s="339"/>
      <c r="I75" s="335"/>
      <c r="J75" s="335"/>
      <c r="K75" s="315"/>
      <c r="L75" s="315"/>
      <c r="M75" s="315"/>
      <c r="N75" s="315"/>
      <c r="O75" s="315"/>
      <c r="P75" s="315"/>
    </row>
    <row r="76" spans="1:37" ht="18.75">
      <c r="B76" s="339" t="s">
        <v>355</v>
      </c>
      <c r="C76" s="339"/>
      <c r="D76" s="339"/>
      <c r="E76" s="339"/>
      <c r="F76" s="339"/>
      <c r="G76" s="339"/>
      <c r="H76" s="339"/>
      <c r="I76" s="335"/>
      <c r="J76" s="335"/>
      <c r="K76" s="315"/>
      <c r="L76" s="315"/>
      <c r="M76" s="315"/>
      <c r="N76" s="315"/>
      <c r="O76" s="315"/>
      <c r="P76" s="315"/>
    </row>
    <row r="77" spans="1:37" ht="18.75">
      <c r="B77" s="339" t="s">
        <v>356</v>
      </c>
      <c r="C77" s="339"/>
      <c r="D77" s="339"/>
      <c r="E77" s="339"/>
      <c r="F77" s="339"/>
      <c r="G77" s="339"/>
      <c r="H77" s="339"/>
      <c r="I77" s="335"/>
      <c r="J77" s="335"/>
      <c r="K77" s="315"/>
      <c r="L77" s="315"/>
      <c r="M77" s="315"/>
      <c r="N77" s="315"/>
      <c r="O77" s="315"/>
      <c r="P77" s="315"/>
    </row>
    <row r="78" spans="1:37" ht="18.75">
      <c r="B78" s="339" t="s">
        <v>357</v>
      </c>
      <c r="C78" s="339"/>
      <c r="D78" s="339"/>
      <c r="E78" s="339"/>
      <c r="F78" s="339"/>
      <c r="G78" s="339"/>
      <c r="H78" s="339"/>
      <c r="I78" s="335"/>
      <c r="J78" s="335"/>
      <c r="K78" s="315"/>
      <c r="L78" s="315"/>
      <c r="M78" s="315"/>
      <c r="N78" s="315"/>
      <c r="O78" s="315"/>
      <c r="P78" s="315"/>
    </row>
    <row r="79" spans="1:37" ht="18.75">
      <c r="B79" s="335" t="s">
        <v>358</v>
      </c>
      <c r="C79" s="315"/>
      <c r="D79" s="315"/>
      <c r="E79" s="315"/>
      <c r="F79" s="315"/>
      <c r="G79" s="315"/>
      <c r="H79" s="315"/>
      <c r="I79" s="315"/>
      <c r="J79" s="315"/>
      <c r="K79" s="315"/>
      <c r="L79" s="315"/>
      <c r="M79" s="315"/>
      <c r="N79" s="315"/>
      <c r="O79" s="315"/>
      <c r="P79" s="315"/>
    </row>
    <row r="80" spans="1:37" ht="18.75">
      <c r="B80" s="335" t="s">
        <v>336</v>
      </c>
      <c r="C80" s="315"/>
      <c r="D80" s="315"/>
      <c r="E80" s="315"/>
      <c r="F80" s="315"/>
      <c r="G80" s="315"/>
      <c r="H80" s="315"/>
      <c r="I80" s="315"/>
      <c r="J80" s="315"/>
      <c r="K80" s="315"/>
      <c r="L80" s="315"/>
      <c r="M80" s="315"/>
      <c r="N80" s="315"/>
      <c r="O80" s="315"/>
      <c r="P80" s="315"/>
    </row>
    <row r="81" spans="2:16" ht="20.25">
      <c r="B81" s="339" t="s">
        <v>359</v>
      </c>
      <c r="C81" s="315"/>
      <c r="D81" s="315"/>
      <c r="E81" s="315"/>
      <c r="F81" s="315"/>
      <c r="G81" s="382"/>
      <c r="H81" s="315"/>
      <c r="I81" s="315"/>
      <c r="J81" s="315"/>
      <c r="K81" s="315"/>
      <c r="L81" s="315"/>
      <c r="M81" s="315"/>
      <c r="N81" s="315"/>
      <c r="O81" s="315"/>
      <c r="P81" s="315"/>
    </row>
    <row r="82" spans="2:16" ht="18.75">
      <c r="B82" s="335" t="s">
        <v>360</v>
      </c>
      <c r="C82" s="315"/>
      <c r="D82" s="315"/>
      <c r="E82" s="315"/>
      <c r="F82" s="315"/>
      <c r="G82" s="315"/>
      <c r="H82" s="315"/>
      <c r="I82" s="315"/>
      <c r="J82" s="315"/>
      <c r="K82" s="315"/>
      <c r="L82" s="315"/>
      <c r="M82" s="315"/>
      <c r="N82" s="315"/>
      <c r="O82" s="315"/>
      <c r="P82" s="315"/>
    </row>
    <row r="83" spans="2:16" ht="20.25">
      <c r="B83" s="339" t="s">
        <v>361</v>
      </c>
      <c r="C83" s="315"/>
      <c r="D83" s="315"/>
      <c r="E83" s="315"/>
      <c r="F83" s="315"/>
      <c r="G83" s="382"/>
      <c r="H83" s="315"/>
      <c r="I83" s="315"/>
      <c r="J83" s="315"/>
      <c r="K83" s="315"/>
      <c r="L83" s="315"/>
      <c r="M83" s="315"/>
      <c r="N83" s="315"/>
      <c r="O83" s="315"/>
      <c r="P83" s="315"/>
    </row>
    <row r="84" spans="2:16" ht="21">
      <c r="B84" s="351"/>
      <c r="C84" s="351"/>
      <c r="D84" s="351"/>
      <c r="E84" s="351"/>
      <c r="F84" s="351"/>
      <c r="G84" s="351"/>
      <c r="H84" s="351"/>
      <c r="I84" s="351"/>
      <c r="J84" s="351"/>
      <c r="K84" s="351"/>
      <c r="L84" s="351"/>
      <c r="M84" s="351"/>
      <c r="N84" s="351"/>
      <c r="O84" s="351"/>
      <c r="P84" s="351"/>
    </row>
    <row r="85" spans="2:16" ht="21">
      <c r="B85" s="351"/>
      <c r="C85" s="379" t="s">
        <v>389</v>
      </c>
      <c r="D85" s="379"/>
      <c r="E85" s="379"/>
      <c r="F85" s="379"/>
      <c r="G85" s="351"/>
      <c r="H85" s="351"/>
      <c r="I85" s="351"/>
      <c r="J85" s="351"/>
      <c r="K85" s="351"/>
      <c r="L85" s="351"/>
      <c r="M85" s="351"/>
      <c r="N85" s="351"/>
      <c r="O85" s="351"/>
      <c r="P85" s="351"/>
    </row>
  </sheetData>
  <mergeCells count="46">
    <mergeCell ref="A42:AE42"/>
    <mergeCell ref="A40:C40"/>
    <mergeCell ref="A39:C39"/>
    <mergeCell ref="A5:F5"/>
    <mergeCell ref="G5:AE5"/>
    <mergeCell ref="A6:A9"/>
    <mergeCell ref="B6:B9"/>
    <mergeCell ref="C6:C9"/>
    <mergeCell ref="D6:F7"/>
    <mergeCell ref="Y6:Y9"/>
    <mergeCell ref="AD6:AD9"/>
    <mergeCell ref="AE6:AE9"/>
    <mergeCell ref="G6:X6"/>
    <mergeCell ref="G7:O7"/>
    <mergeCell ref="P7:X7"/>
    <mergeCell ref="O8:O9"/>
    <mergeCell ref="A1:AE1"/>
    <mergeCell ref="D8:D9"/>
    <mergeCell ref="E8:E9"/>
    <mergeCell ref="F8:F9"/>
    <mergeCell ref="Z6:Z9"/>
    <mergeCell ref="AA6:AA9"/>
    <mergeCell ref="AB6:AB9"/>
    <mergeCell ref="AC6:AC9"/>
    <mergeCell ref="X8:X9"/>
    <mergeCell ref="R8:S8"/>
    <mergeCell ref="G8:H8"/>
    <mergeCell ref="V8:W8"/>
    <mergeCell ref="I8:J8"/>
    <mergeCell ref="K8:L8"/>
    <mergeCell ref="M8:N8"/>
    <mergeCell ref="T8:U8"/>
    <mergeCell ref="A2:B2"/>
    <mergeCell ref="H2:P2"/>
    <mergeCell ref="A3:B3"/>
    <mergeCell ref="B38:C38"/>
    <mergeCell ref="B37:C37"/>
    <mergeCell ref="B36:C36"/>
    <mergeCell ref="B35:C35"/>
    <mergeCell ref="B34:C34"/>
    <mergeCell ref="B33:C33"/>
    <mergeCell ref="A19:C19"/>
    <mergeCell ref="A24:C24"/>
    <mergeCell ref="A28:C28"/>
    <mergeCell ref="A31:C31"/>
    <mergeCell ref="P8:Q8"/>
  </mergeCells>
  <pageMargins left="0.23622047244094491" right="0.23622047244094491" top="0" bottom="0.74803149606299213" header="0.31496062992125984" footer="0.31496062992125984"/>
  <pageSetup paperSize="9" scale="50" fitToHeight="0" orientation="landscape" r:id="rId1"/>
  <rowBreaks count="1" manualBreakCount="1">
    <brk id="41" max="3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21"/>
  <sheetViews>
    <sheetView zoomScale="80" zoomScaleNormal="80" zoomScaleSheetLayoutView="80" workbookViewId="0">
      <pane xSplit="30" ySplit="9" topLeftCell="AE10" activePane="bottomRight" state="frozen"/>
      <selection pane="topRight" activeCell="AE1" sqref="AE1"/>
      <selection pane="bottomLeft" activeCell="A10" sqref="A10"/>
      <selection pane="bottomRight" activeCell="I17" sqref="I17"/>
    </sheetView>
  </sheetViews>
  <sheetFormatPr defaultRowHeight="15"/>
  <cols>
    <col min="1" max="1" width="5.5703125" style="150" customWidth="1"/>
    <col min="2" max="2" width="47.42578125" customWidth="1"/>
    <col min="3" max="3" width="25.140625" customWidth="1"/>
    <col min="4" max="4" width="8.7109375" customWidth="1"/>
    <col min="5" max="5" width="11.5703125" customWidth="1"/>
    <col min="6" max="6" width="8.140625" customWidth="1"/>
    <col min="7" max="24" width="7.85546875" customWidth="1"/>
    <col min="25" max="25" width="10.85546875" customWidth="1"/>
    <col min="26" max="29" width="7" customWidth="1"/>
    <col min="30" max="30" width="11.42578125" customWidth="1"/>
    <col min="31" max="31" width="10" customWidth="1"/>
  </cols>
  <sheetData>
    <row r="1" spans="1:32" s="7" customFormat="1" ht="39.75" customHeight="1">
      <c r="A1" s="454" t="s">
        <v>263</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36"/>
    </row>
    <row r="2" spans="1:32" s="7" customFormat="1" ht="44.25" customHeight="1">
      <c r="A2" s="422" t="s">
        <v>398</v>
      </c>
      <c r="B2" s="423"/>
      <c r="C2" s="51" t="s">
        <v>109</v>
      </c>
      <c r="E2" s="45"/>
      <c r="F2" s="45"/>
      <c r="G2" s="45"/>
      <c r="H2" s="465" t="s">
        <v>108</v>
      </c>
      <c r="I2" s="465"/>
      <c r="J2" s="465"/>
      <c r="K2" s="465"/>
      <c r="L2" s="465"/>
      <c r="M2" s="465"/>
      <c r="N2" s="465"/>
      <c r="O2" s="465"/>
      <c r="P2" s="465"/>
      <c r="Q2" s="44"/>
      <c r="R2" s="44"/>
      <c r="S2" s="44"/>
      <c r="T2" s="44"/>
      <c r="U2" s="44"/>
      <c r="V2" s="44"/>
      <c r="W2" s="44"/>
      <c r="X2" s="44"/>
      <c r="Y2" s="44"/>
      <c r="Z2" s="44"/>
      <c r="AA2" s="44"/>
      <c r="AB2" s="44"/>
      <c r="AC2" s="44"/>
      <c r="AD2" s="44"/>
      <c r="AE2" s="43"/>
      <c r="AF2" s="36"/>
    </row>
    <row r="3" spans="1:32" s="7" customFormat="1" ht="28.5" customHeight="1">
      <c r="A3" s="527" t="s">
        <v>58</v>
      </c>
      <c r="B3" s="528"/>
      <c r="C3" s="52"/>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3"/>
      <c r="AF3" s="36"/>
    </row>
    <row r="4" spans="1:32" s="7" customFormat="1" ht="24.75" customHeight="1" thickBot="1">
      <c r="A4" s="164"/>
      <c r="B4" s="7" t="s">
        <v>255</v>
      </c>
      <c r="C4" s="53"/>
      <c r="D4" s="46"/>
      <c r="E4" s="143"/>
      <c r="F4" s="46"/>
      <c r="G4" s="47"/>
      <c r="H4" s="46"/>
      <c r="I4" s="47"/>
      <c r="J4" s="35"/>
      <c r="K4" s="35"/>
      <c r="L4" s="35"/>
      <c r="M4" s="35"/>
      <c r="N4" s="35"/>
      <c r="O4" s="35"/>
      <c r="P4" s="35"/>
      <c r="Q4" s="35"/>
      <c r="R4" s="35"/>
      <c r="S4" s="35"/>
      <c r="T4" s="35"/>
      <c r="U4" s="35"/>
      <c r="V4" s="35"/>
      <c r="W4" s="35"/>
      <c r="X4" s="35"/>
      <c r="Y4" s="35"/>
      <c r="Z4" s="35"/>
      <c r="AA4" s="35"/>
      <c r="AB4" s="35"/>
      <c r="AC4" s="35"/>
      <c r="AD4" s="35"/>
      <c r="AE4" s="35"/>
      <c r="AF4" s="35"/>
    </row>
    <row r="5" spans="1:32" ht="15" customHeight="1">
      <c r="A5" s="531"/>
      <c r="B5" s="532"/>
      <c r="C5" s="532"/>
      <c r="D5" s="532"/>
      <c r="E5" s="532"/>
      <c r="F5" s="533"/>
      <c r="G5" s="529" t="s">
        <v>32</v>
      </c>
      <c r="H5" s="530"/>
      <c r="I5" s="530"/>
      <c r="J5" s="530"/>
      <c r="K5" s="530"/>
      <c r="L5" s="530"/>
      <c r="M5" s="530"/>
      <c r="N5" s="530"/>
      <c r="O5" s="530"/>
      <c r="P5" s="530"/>
      <c r="Q5" s="530"/>
      <c r="R5" s="530"/>
      <c r="S5" s="530"/>
      <c r="T5" s="530"/>
      <c r="U5" s="530"/>
      <c r="V5" s="530"/>
      <c r="W5" s="530"/>
      <c r="X5" s="530"/>
      <c r="Y5" s="530"/>
      <c r="Z5" s="530"/>
      <c r="AA5" s="530"/>
      <c r="AB5" s="530"/>
      <c r="AC5" s="530"/>
      <c r="AD5" s="530"/>
      <c r="AE5" s="530"/>
      <c r="AF5" s="32"/>
    </row>
    <row r="6" spans="1:32" ht="15" customHeight="1">
      <c r="A6" s="553" t="s">
        <v>26</v>
      </c>
      <c r="B6" s="556" t="s">
        <v>27</v>
      </c>
      <c r="C6" s="556" t="s">
        <v>28</v>
      </c>
      <c r="D6" s="534" t="s">
        <v>158</v>
      </c>
      <c r="E6" s="534"/>
      <c r="F6" s="534"/>
      <c r="G6" s="550" t="s">
        <v>110</v>
      </c>
      <c r="H6" s="550"/>
      <c r="I6" s="550"/>
      <c r="J6" s="550"/>
      <c r="K6" s="550"/>
      <c r="L6" s="550"/>
      <c r="M6" s="550"/>
      <c r="N6" s="550"/>
      <c r="O6" s="550"/>
      <c r="P6" s="550"/>
      <c r="Q6" s="550"/>
      <c r="R6" s="550"/>
      <c r="S6" s="550"/>
      <c r="T6" s="550"/>
      <c r="U6" s="550"/>
      <c r="V6" s="550"/>
      <c r="W6" s="550"/>
      <c r="X6" s="550"/>
      <c r="Y6" s="535" t="s">
        <v>35</v>
      </c>
      <c r="Z6" s="535" t="s">
        <v>2</v>
      </c>
      <c r="AA6" s="535" t="s">
        <v>173</v>
      </c>
      <c r="AB6" s="535" t="s">
        <v>174</v>
      </c>
      <c r="AC6" s="535" t="s">
        <v>2</v>
      </c>
      <c r="AD6" s="535" t="s">
        <v>37</v>
      </c>
      <c r="AE6" s="535" t="s">
        <v>36</v>
      </c>
    </row>
    <row r="7" spans="1:32" ht="15" customHeight="1">
      <c r="A7" s="554"/>
      <c r="B7" s="556"/>
      <c r="C7" s="556"/>
      <c r="D7" s="534"/>
      <c r="E7" s="534"/>
      <c r="F7" s="534"/>
      <c r="G7" s="541" t="s">
        <v>111</v>
      </c>
      <c r="H7" s="551"/>
      <c r="I7" s="551"/>
      <c r="J7" s="551"/>
      <c r="K7" s="551"/>
      <c r="L7" s="551"/>
      <c r="M7" s="551"/>
      <c r="N7" s="551"/>
      <c r="O7" s="542"/>
      <c r="P7" s="545" t="s">
        <v>112</v>
      </c>
      <c r="Q7" s="552"/>
      <c r="R7" s="552"/>
      <c r="S7" s="552"/>
      <c r="T7" s="552"/>
      <c r="U7" s="552"/>
      <c r="V7" s="552"/>
      <c r="W7" s="552"/>
      <c r="X7" s="546"/>
      <c r="Y7" s="536"/>
      <c r="Z7" s="536"/>
      <c r="AA7" s="536"/>
      <c r="AB7" s="536"/>
      <c r="AC7" s="536"/>
      <c r="AD7" s="536"/>
      <c r="AE7" s="536"/>
    </row>
    <row r="8" spans="1:32" ht="34.5" customHeight="1">
      <c r="A8" s="554"/>
      <c r="B8" s="537"/>
      <c r="C8" s="537"/>
      <c r="D8" s="537" t="s">
        <v>0</v>
      </c>
      <c r="E8" s="537" t="s">
        <v>29</v>
      </c>
      <c r="F8" s="537" t="s">
        <v>30</v>
      </c>
      <c r="G8" s="541" t="s">
        <v>256</v>
      </c>
      <c r="H8" s="542"/>
      <c r="I8" s="541" t="s">
        <v>257</v>
      </c>
      <c r="J8" s="542"/>
      <c r="K8" s="541" t="s">
        <v>258</v>
      </c>
      <c r="L8" s="542"/>
      <c r="M8" s="541" t="s">
        <v>259</v>
      </c>
      <c r="N8" s="542"/>
      <c r="O8" s="543" t="s">
        <v>1</v>
      </c>
      <c r="P8" s="545" t="s">
        <v>256</v>
      </c>
      <c r="Q8" s="546"/>
      <c r="R8" s="545" t="s">
        <v>257</v>
      </c>
      <c r="S8" s="546"/>
      <c r="T8" s="545" t="s">
        <v>258</v>
      </c>
      <c r="U8" s="546"/>
      <c r="V8" s="545" t="s">
        <v>259</v>
      </c>
      <c r="W8" s="546"/>
      <c r="X8" s="539" t="s">
        <v>1</v>
      </c>
      <c r="Y8" s="536"/>
      <c r="Z8" s="536"/>
      <c r="AA8" s="536"/>
      <c r="AB8" s="536"/>
      <c r="AC8" s="536"/>
      <c r="AD8" s="536"/>
      <c r="AE8" s="536"/>
    </row>
    <row r="9" spans="1:32" ht="63" customHeight="1">
      <c r="A9" s="555"/>
      <c r="B9" s="537"/>
      <c r="C9" s="537"/>
      <c r="D9" s="538"/>
      <c r="E9" s="538"/>
      <c r="F9" s="538"/>
      <c r="G9" s="65" t="s">
        <v>33</v>
      </c>
      <c r="H9" s="65" t="s">
        <v>34</v>
      </c>
      <c r="I9" s="65" t="s">
        <v>33</v>
      </c>
      <c r="J9" s="65" t="s">
        <v>34</v>
      </c>
      <c r="K9" s="65" t="s">
        <v>33</v>
      </c>
      <c r="L9" s="65" t="s">
        <v>34</v>
      </c>
      <c r="M9" s="65" t="s">
        <v>33</v>
      </c>
      <c r="N9" s="65" t="s">
        <v>34</v>
      </c>
      <c r="O9" s="544"/>
      <c r="P9" s="58" t="s">
        <v>33</v>
      </c>
      <c r="Q9" s="58" t="s">
        <v>34</v>
      </c>
      <c r="R9" s="58" t="s">
        <v>33</v>
      </c>
      <c r="S9" s="58" t="s">
        <v>34</v>
      </c>
      <c r="T9" s="58" t="s">
        <v>33</v>
      </c>
      <c r="U9" s="58" t="s">
        <v>34</v>
      </c>
      <c r="V9" s="58" t="s">
        <v>33</v>
      </c>
      <c r="W9" s="58" t="s">
        <v>34</v>
      </c>
      <c r="X9" s="540"/>
      <c r="Y9" s="536"/>
      <c r="Z9" s="536"/>
      <c r="AA9" s="536"/>
      <c r="AB9" s="536"/>
      <c r="AC9" s="536"/>
      <c r="AD9" s="536"/>
      <c r="AE9" s="536"/>
    </row>
    <row r="10" spans="1:32" s="149" customFormat="1" ht="15" customHeight="1">
      <c r="A10" s="182" t="s">
        <v>267</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90"/>
    </row>
    <row r="11" spans="1:32" s="33" customFormat="1" ht="45.75" customHeight="1">
      <c r="A11" s="154">
        <v>2.8</v>
      </c>
      <c r="B11" s="33" t="s">
        <v>219</v>
      </c>
      <c r="C11" s="153" t="str">
        <f>Razem!C17</f>
        <v>0912-7LEK-B-MEB</v>
      </c>
      <c r="E11" s="199">
        <v>9</v>
      </c>
      <c r="F11" s="196"/>
      <c r="G11" s="157">
        <v>10</v>
      </c>
      <c r="H11" s="61">
        <v>5</v>
      </c>
      <c r="I11" s="157">
        <v>10</v>
      </c>
      <c r="J11" s="61"/>
      <c r="K11" s="157"/>
      <c r="L11" s="61"/>
      <c r="M11" s="157"/>
      <c r="N11" s="61"/>
      <c r="O11" s="157">
        <v>1</v>
      </c>
      <c r="P11" s="61"/>
      <c r="Q11" s="157"/>
      <c r="R11" s="61"/>
      <c r="S11" s="157"/>
      <c r="T11" s="61"/>
      <c r="U11" s="157"/>
      <c r="V11" s="61"/>
      <c r="W11" s="157"/>
      <c r="X11" s="61"/>
      <c r="Y11" s="346">
        <f>SUM(G11,I11,K11,M11,P11,R11,T11,V11)</f>
        <v>20</v>
      </c>
      <c r="Z11" s="347">
        <f>SUM(G11,P11)</f>
        <v>10</v>
      </c>
      <c r="AA11" s="346">
        <f>SUM(I11,R11)</f>
        <v>10</v>
      </c>
      <c r="AB11" s="347">
        <f>SUM(K11,T11)</f>
        <v>0</v>
      </c>
      <c r="AC11" s="346">
        <f>SUM(M11,V11)</f>
        <v>0</v>
      </c>
      <c r="AD11" s="347">
        <f>SUM(G11:N11,P11:W11)</f>
        <v>25</v>
      </c>
      <c r="AE11" s="346">
        <f>SUM(O11,X11)</f>
        <v>1</v>
      </c>
    </row>
    <row r="12" spans="1:32" s="183" customFormat="1" ht="17.25" customHeight="1">
      <c r="A12" s="547" t="s">
        <v>24</v>
      </c>
      <c r="B12" s="548"/>
      <c r="C12" s="549"/>
      <c r="D12" s="184"/>
      <c r="E12" s="184"/>
      <c r="F12" s="184"/>
      <c r="G12" s="178">
        <f>G11</f>
        <v>10</v>
      </c>
      <c r="H12" s="178">
        <f>H11</f>
        <v>5</v>
      </c>
      <c r="I12" s="178">
        <f>I11</f>
        <v>10</v>
      </c>
      <c r="J12" s="178"/>
      <c r="K12" s="178"/>
      <c r="L12" s="178"/>
      <c r="M12" s="178"/>
      <c r="N12" s="178"/>
      <c r="O12" s="178">
        <v>1</v>
      </c>
      <c r="P12" s="178"/>
      <c r="Q12" s="178"/>
      <c r="R12" s="178"/>
      <c r="S12" s="178"/>
      <c r="T12" s="178"/>
      <c r="U12" s="178"/>
      <c r="V12" s="178"/>
      <c r="W12" s="178"/>
      <c r="X12" s="178"/>
      <c r="Y12" s="178">
        <f t="shared" ref="Y12:AE12" si="0">Y11</f>
        <v>20</v>
      </c>
      <c r="Z12" s="178">
        <f t="shared" si="0"/>
        <v>10</v>
      </c>
      <c r="AA12" s="178">
        <f t="shared" si="0"/>
        <v>10</v>
      </c>
      <c r="AB12" s="178">
        <f t="shared" si="0"/>
        <v>0</v>
      </c>
      <c r="AC12" s="178">
        <f t="shared" si="0"/>
        <v>0</v>
      </c>
      <c r="AD12" s="178">
        <f t="shared" si="0"/>
        <v>25</v>
      </c>
      <c r="AE12" s="178">
        <f t="shared" si="0"/>
        <v>1</v>
      </c>
    </row>
    <row r="13" spans="1:32" ht="15.75">
      <c r="A13" s="167" t="s">
        <v>274</v>
      </c>
      <c r="B13" s="11"/>
      <c r="C13" s="12"/>
      <c r="D13" s="11"/>
      <c r="E13" s="11"/>
      <c r="F13" s="11"/>
      <c r="G13" s="13"/>
      <c r="H13" s="13"/>
      <c r="I13" s="13"/>
      <c r="J13" s="13"/>
      <c r="K13" s="13"/>
      <c r="L13" s="13"/>
      <c r="M13" s="13"/>
      <c r="N13" s="13"/>
      <c r="O13" s="13"/>
      <c r="P13" s="13"/>
      <c r="Q13" s="13"/>
      <c r="R13" s="13"/>
      <c r="S13" s="13"/>
      <c r="T13" s="13"/>
      <c r="U13" s="13"/>
      <c r="V13" s="13"/>
      <c r="W13" s="13"/>
      <c r="X13" s="13"/>
      <c r="Y13" s="13"/>
      <c r="Z13" s="13"/>
      <c r="AA13" s="13"/>
      <c r="AB13" s="13"/>
      <c r="AC13" s="13"/>
      <c r="AD13" s="13"/>
      <c r="AE13" s="14"/>
    </row>
    <row r="14" spans="1:32" s="149" customFormat="1" ht="23.25" customHeight="1">
      <c r="A14" s="218">
        <v>5.0999999999999996</v>
      </c>
      <c r="B14" s="218" t="s">
        <v>87</v>
      </c>
      <c r="C14" s="194" t="str">
        <f>Razem!C40</f>
        <v>0912-7LEK-C-Pe</v>
      </c>
      <c r="D14" s="202">
        <v>11</v>
      </c>
      <c r="E14" s="203" t="s">
        <v>286</v>
      </c>
      <c r="F14" s="204"/>
      <c r="G14" s="82">
        <v>15</v>
      </c>
      <c r="H14" s="82">
        <v>10</v>
      </c>
      <c r="I14" s="82">
        <v>10</v>
      </c>
      <c r="J14" s="82"/>
      <c r="K14" s="82">
        <v>15</v>
      </c>
      <c r="L14" s="82"/>
      <c r="M14" s="82"/>
      <c r="N14" s="82"/>
      <c r="O14" s="82">
        <v>2</v>
      </c>
      <c r="P14" s="83">
        <v>15</v>
      </c>
      <c r="Q14" s="83">
        <v>10</v>
      </c>
      <c r="R14" s="83">
        <v>10</v>
      </c>
      <c r="S14" s="83"/>
      <c r="T14" s="83">
        <v>15</v>
      </c>
      <c r="U14" s="83"/>
      <c r="V14" s="83"/>
      <c r="W14" s="83"/>
      <c r="X14" s="83">
        <v>2</v>
      </c>
      <c r="Y14" s="222">
        <f>SUM(G14,I14,K14,M14,P14,R14,T14,V14)</f>
        <v>80</v>
      </c>
      <c r="Z14" s="222">
        <f>SUM(G14,P14)</f>
        <v>30</v>
      </c>
      <c r="AA14" s="222">
        <f>SUM(I14,R14)</f>
        <v>20</v>
      </c>
      <c r="AB14" s="222">
        <f>SUM(K14,T14)</f>
        <v>30</v>
      </c>
      <c r="AC14" s="222">
        <f>SUM(M14,V14)</f>
        <v>0</v>
      </c>
      <c r="AD14" s="222">
        <f>SUM(G14:N14,P14:W14)</f>
        <v>100</v>
      </c>
      <c r="AE14" s="197">
        <f>SUM(O14,X14)</f>
        <v>4</v>
      </c>
    </row>
    <row r="15" spans="1:32" s="149" customFormat="1" ht="23.25" customHeight="1">
      <c r="A15" s="218">
        <v>5.2</v>
      </c>
      <c r="B15" s="218" t="s">
        <v>88</v>
      </c>
      <c r="C15" s="194" t="str">
        <f>Razem!C41</f>
        <v>0912-7LEK-C-IM</v>
      </c>
      <c r="D15" s="202">
        <v>11</v>
      </c>
      <c r="E15" s="203" t="s">
        <v>610</v>
      </c>
      <c r="F15" s="204"/>
      <c r="G15" s="82"/>
      <c r="H15" s="82"/>
      <c r="I15" s="82"/>
      <c r="J15" s="82"/>
      <c r="K15" s="82"/>
      <c r="L15" s="82"/>
      <c r="M15" s="82"/>
      <c r="N15" s="82"/>
      <c r="O15" s="82"/>
      <c r="P15" s="83">
        <v>15</v>
      </c>
      <c r="Q15" s="83">
        <v>10</v>
      </c>
      <c r="R15" s="83">
        <v>10</v>
      </c>
      <c r="S15" s="83"/>
      <c r="T15" s="83">
        <v>15</v>
      </c>
      <c r="U15" s="83"/>
      <c r="V15" s="83"/>
      <c r="W15" s="83"/>
      <c r="X15" s="83">
        <v>2</v>
      </c>
      <c r="Y15" s="222">
        <f>SUM(G15,I15,K15,M15,P15,R15,T15,V15)</f>
        <v>40</v>
      </c>
      <c r="Z15" s="222">
        <f>SUM(G15,P15)</f>
        <v>15</v>
      </c>
      <c r="AA15" s="222">
        <f>SUM(I15,R15)</f>
        <v>10</v>
      </c>
      <c r="AB15" s="222">
        <f>SUM(K15,T15)</f>
        <v>15</v>
      </c>
      <c r="AC15" s="222">
        <f>SUM(M15,V15)</f>
        <v>0</v>
      </c>
      <c r="AD15" s="222">
        <f>SUM(G15:N15,P15:W15)</f>
        <v>50</v>
      </c>
      <c r="AE15" s="197">
        <f>SUM(O15,X15)</f>
        <v>2</v>
      </c>
    </row>
    <row r="16" spans="1:32" ht="27.75" customHeight="1">
      <c r="A16" s="217">
        <v>5.3</v>
      </c>
      <c r="B16" s="218" t="s">
        <v>113</v>
      </c>
      <c r="C16" s="194" t="str">
        <f>Razem!C43</f>
        <v>0912-7LEK-C-Ger</v>
      </c>
      <c r="D16" s="202">
        <v>10</v>
      </c>
      <c r="E16" s="204">
        <v>10</v>
      </c>
      <c r="F16" s="204"/>
      <c r="G16" s="82"/>
      <c r="H16" s="82"/>
      <c r="I16" s="82"/>
      <c r="J16" s="82"/>
      <c r="K16" s="82"/>
      <c r="L16" s="82"/>
      <c r="M16" s="82"/>
      <c r="N16" s="82"/>
      <c r="O16" s="82"/>
      <c r="P16" s="83">
        <v>15</v>
      </c>
      <c r="Q16" s="83">
        <v>10</v>
      </c>
      <c r="R16" s="83">
        <v>20</v>
      </c>
      <c r="S16" s="83">
        <v>15</v>
      </c>
      <c r="T16" s="83">
        <v>15</v>
      </c>
      <c r="U16" s="83"/>
      <c r="V16" s="83"/>
      <c r="W16" s="83"/>
      <c r="X16" s="83">
        <v>3</v>
      </c>
      <c r="Y16" s="200">
        <f>SUM(G16,I16,K16,M16,P16,R16,T16,V16)</f>
        <v>50</v>
      </c>
      <c r="Z16" s="200">
        <f>SUM(G16,P16)</f>
        <v>15</v>
      </c>
      <c r="AA16" s="200">
        <f>SUM(I16,R16)</f>
        <v>20</v>
      </c>
      <c r="AB16" s="200">
        <f>SUM(K16,T16)</f>
        <v>15</v>
      </c>
      <c r="AC16" s="200">
        <f>SUM(M16,V16)</f>
        <v>0</v>
      </c>
      <c r="AD16" s="200">
        <f>SUM(G16:N16,P16:W16)</f>
        <v>75</v>
      </c>
      <c r="AE16" s="10">
        <f>SUM(O16,X16)</f>
        <v>3</v>
      </c>
    </row>
    <row r="17" spans="1:31" ht="27.75" customHeight="1">
      <c r="A17" s="217">
        <v>5.7</v>
      </c>
      <c r="B17" s="218" t="s">
        <v>114</v>
      </c>
      <c r="C17" s="194" t="str">
        <f>Razem!C47</f>
        <v>0912-7LEK-C-FM</v>
      </c>
      <c r="D17" s="202">
        <v>12</v>
      </c>
      <c r="E17" s="204">
        <v>9</v>
      </c>
      <c r="F17" s="204"/>
      <c r="G17" s="82">
        <v>15</v>
      </c>
      <c r="H17" s="82">
        <v>10</v>
      </c>
      <c r="I17" s="82">
        <v>25</v>
      </c>
      <c r="J17" s="82">
        <v>35</v>
      </c>
      <c r="K17" s="82">
        <v>15</v>
      </c>
      <c r="L17" s="82"/>
      <c r="M17" s="82"/>
      <c r="N17" s="82"/>
      <c r="O17" s="82">
        <v>4</v>
      </c>
      <c r="P17" s="83"/>
      <c r="Q17" s="83"/>
      <c r="R17" s="83"/>
      <c r="S17" s="83"/>
      <c r="T17" s="83"/>
      <c r="U17" s="83"/>
      <c r="V17" s="83"/>
      <c r="W17" s="83"/>
      <c r="X17" s="83"/>
      <c r="Y17" s="200">
        <f>SUM(G17,I17,K17,M17,P17,R17,T17,V17)</f>
        <v>55</v>
      </c>
      <c r="Z17" s="200">
        <f>SUM(G17,P17)</f>
        <v>15</v>
      </c>
      <c r="AA17" s="200">
        <f>SUM(I17,R17)</f>
        <v>25</v>
      </c>
      <c r="AB17" s="200">
        <f>SUM(K17,T17)</f>
        <v>15</v>
      </c>
      <c r="AC17" s="200">
        <f>SUM(M17,V17)</f>
        <v>0</v>
      </c>
      <c r="AD17" s="200">
        <f>SUM(G17:N17,P17:W17)</f>
        <v>100</v>
      </c>
      <c r="AE17" s="10">
        <f>SUM(O17,X17)</f>
        <v>4</v>
      </c>
    </row>
    <row r="18" spans="1:31" ht="21.75" customHeight="1">
      <c r="A18" s="514" t="s">
        <v>24</v>
      </c>
      <c r="B18" s="515"/>
      <c r="C18" s="516"/>
      <c r="D18" s="205"/>
      <c r="E18" s="220"/>
      <c r="F18" s="205"/>
      <c r="G18" s="207">
        <f>SUM(G14:G17)</f>
        <v>30</v>
      </c>
      <c r="H18" s="207">
        <f>SUM(H14:H17)</f>
        <v>20</v>
      </c>
      <c r="I18" s="207">
        <f>SUM(I14:I17)</f>
        <v>35</v>
      </c>
      <c r="J18" s="207">
        <f>SUM(J14:J17)</f>
        <v>35</v>
      </c>
      <c r="K18" s="207">
        <f>SUM(K14:K17)</f>
        <v>30</v>
      </c>
      <c r="L18" s="207">
        <f t="shared" ref="L18:W18" si="1">SUM(L16:L17)</f>
        <v>0</v>
      </c>
      <c r="M18" s="207">
        <f t="shared" si="1"/>
        <v>0</v>
      </c>
      <c r="N18" s="207">
        <f t="shared" si="1"/>
        <v>0</v>
      </c>
      <c r="O18" s="207">
        <f>SUM(O14:O17)</f>
        <v>6</v>
      </c>
      <c r="P18" s="207">
        <f>SUM(P14:P17)</f>
        <v>45</v>
      </c>
      <c r="Q18" s="207">
        <f>SUM(Q14:Q16)</f>
        <v>30</v>
      </c>
      <c r="R18" s="207">
        <f>SUM(R14:R17)</f>
        <v>40</v>
      </c>
      <c r="S18" s="207">
        <f>SUM(S14:S17)</f>
        <v>15</v>
      </c>
      <c r="T18" s="207">
        <f>SUM(T14:T17)</f>
        <v>45</v>
      </c>
      <c r="U18" s="207">
        <f t="shared" si="1"/>
        <v>0</v>
      </c>
      <c r="V18" s="207">
        <f t="shared" si="1"/>
        <v>0</v>
      </c>
      <c r="W18" s="207">
        <f t="shared" si="1"/>
        <v>0</v>
      </c>
      <c r="X18" s="207">
        <f>SUM(X14:X17)</f>
        <v>7</v>
      </c>
      <c r="Y18" s="207">
        <f>SUM(Y14:Y17)</f>
        <v>225</v>
      </c>
      <c r="Z18" s="207">
        <f>SUM(Z14:Z17)</f>
        <v>75</v>
      </c>
      <c r="AA18" s="207">
        <f>SUM(AA14:AA17)</f>
        <v>75</v>
      </c>
      <c r="AB18" s="207">
        <f>SUM(AB14:AB17)</f>
        <v>75</v>
      </c>
      <c r="AC18" s="207">
        <f>SUM(AC16:AC17)</f>
        <v>0</v>
      </c>
      <c r="AD18" s="207">
        <f>SUM(AD14:AD17)</f>
        <v>325</v>
      </c>
      <c r="AE18" s="15">
        <f>SUM(AE14:AE17)</f>
        <v>13</v>
      </c>
    </row>
    <row r="19" spans="1:31" ht="20.25" customHeight="1">
      <c r="A19" s="208" t="s">
        <v>275</v>
      </c>
      <c r="B19" s="209"/>
      <c r="C19" s="210"/>
      <c r="D19" s="209"/>
      <c r="E19" s="221"/>
      <c r="F19" s="209"/>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14"/>
    </row>
    <row r="20" spans="1:31" ht="32.25" customHeight="1">
      <c r="A20" s="217">
        <v>6.2</v>
      </c>
      <c r="B20" s="218" t="s">
        <v>91</v>
      </c>
      <c r="C20" s="194" t="str">
        <f>Razem!C56</f>
        <v>0912-7LEK-C-GS</v>
      </c>
      <c r="D20" s="202">
        <v>12</v>
      </c>
      <c r="E20" s="203" t="s">
        <v>285</v>
      </c>
      <c r="F20" s="204"/>
      <c r="G20" s="82">
        <v>15</v>
      </c>
      <c r="H20" s="82">
        <v>10</v>
      </c>
      <c r="I20" s="82">
        <v>15</v>
      </c>
      <c r="J20" s="82">
        <v>10</v>
      </c>
      <c r="K20" s="82">
        <v>25</v>
      </c>
      <c r="L20" s="82"/>
      <c r="M20" s="82"/>
      <c r="N20" s="82"/>
      <c r="O20" s="82">
        <v>3</v>
      </c>
      <c r="P20" s="83">
        <v>15</v>
      </c>
      <c r="Q20" s="83">
        <v>10</v>
      </c>
      <c r="R20" s="83">
        <v>15</v>
      </c>
      <c r="S20" s="83">
        <v>10</v>
      </c>
      <c r="T20" s="83">
        <v>25</v>
      </c>
      <c r="U20" s="83"/>
      <c r="V20" s="83"/>
      <c r="W20" s="83"/>
      <c r="X20" s="83">
        <v>3</v>
      </c>
      <c r="Y20" s="200">
        <f t="shared" ref="Y20:Y28" si="2">SUM(G20,I20,K20,M20,P20,R20,T20,V20)</f>
        <v>110</v>
      </c>
      <c r="Z20" s="200">
        <f t="shared" ref="Z20:Z30" si="3">SUM(G20,P20)</f>
        <v>30</v>
      </c>
      <c r="AA20" s="200">
        <f t="shared" ref="AA20:AA30" si="4">SUM(I20,R20)</f>
        <v>30</v>
      </c>
      <c r="AB20" s="200">
        <f t="shared" ref="AB20:AB30" si="5">SUM(K20,T20)</f>
        <v>50</v>
      </c>
      <c r="AC20" s="200">
        <f t="shared" ref="AC20:AC30" si="6">SUM(M20,V20)</f>
        <v>0</v>
      </c>
      <c r="AD20" s="200">
        <f t="shared" ref="AD20:AD28" si="7">SUM(G20:M20,P20:W20,N20)</f>
        <v>150</v>
      </c>
      <c r="AE20" s="10">
        <f t="shared" ref="AE20:AE30" si="8">SUM(O20,X20)</f>
        <v>6</v>
      </c>
    </row>
    <row r="21" spans="1:31" ht="32.25" customHeight="1">
      <c r="A21" s="217">
        <v>6.3</v>
      </c>
      <c r="B21" s="33" t="s">
        <v>118</v>
      </c>
      <c r="C21" s="245" t="str">
        <f>Razem!C57</f>
        <v>0912-7LEK-C-PS</v>
      </c>
      <c r="D21" s="415">
        <v>10</v>
      </c>
      <c r="E21" s="244" t="s">
        <v>5</v>
      </c>
      <c r="F21" s="247"/>
      <c r="G21" s="57"/>
      <c r="H21" s="57"/>
      <c r="I21" s="57"/>
      <c r="J21" s="57"/>
      <c r="K21" s="57"/>
      <c r="L21" s="57"/>
      <c r="M21" s="57"/>
      <c r="N21" s="57"/>
      <c r="O21" s="57"/>
      <c r="P21" s="59">
        <v>15</v>
      </c>
      <c r="Q21" s="59">
        <v>10</v>
      </c>
      <c r="R21" s="59">
        <v>15</v>
      </c>
      <c r="S21" s="59">
        <v>10</v>
      </c>
      <c r="T21" s="59">
        <v>25</v>
      </c>
      <c r="U21" s="59"/>
      <c r="V21" s="59"/>
      <c r="W21" s="59"/>
      <c r="X21" s="59">
        <v>3</v>
      </c>
      <c r="Y21" s="200">
        <f t="shared" si="2"/>
        <v>55</v>
      </c>
      <c r="Z21" s="200">
        <f t="shared" si="3"/>
        <v>15</v>
      </c>
      <c r="AA21" s="200">
        <f t="shared" si="4"/>
        <v>15</v>
      </c>
      <c r="AB21" s="200">
        <f t="shared" si="5"/>
        <v>25</v>
      </c>
      <c r="AC21" s="200">
        <f t="shared" si="6"/>
        <v>0</v>
      </c>
      <c r="AD21" s="200">
        <f t="shared" si="7"/>
        <v>75</v>
      </c>
      <c r="AE21" s="10">
        <f t="shared" si="8"/>
        <v>3</v>
      </c>
    </row>
    <row r="22" spans="1:31" ht="32.25" customHeight="1">
      <c r="A22" s="217">
        <v>6.4</v>
      </c>
      <c r="B22" s="33" t="s">
        <v>119</v>
      </c>
      <c r="C22" s="245" t="str">
        <f>Razem!C58</f>
        <v>0912-7LEK-C-Ort</v>
      </c>
      <c r="D22" s="415">
        <v>9</v>
      </c>
      <c r="E22" s="244" t="s">
        <v>4</v>
      </c>
      <c r="F22" s="247"/>
      <c r="G22" s="398">
        <v>15</v>
      </c>
      <c r="H22" s="398">
        <v>10</v>
      </c>
      <c r="I22" s="398">
        <v>15</v>
      </c>
      <c r="J22" s="398">
        <v>10</v>
      </c>
      <c r="K22" s="398">
        <v>25</v>
      </c>
      <c r="L22" s="398"/>
      <c r="M22" s="398"/>
      <c r="N22" s="398"/>
      <c r="O22" s="398">
        <v>3</v>
      </c>
      <c r="P22" s="59"/>
      <c r="Q22" s="59"/>
      <c r="R22" s="59"/>
      <c r="S22" s="59"/>
      <c r="T22" s="59"/>
      <c r="U22" s="59"/>
      <c r="V22" s="59"/>
      <c r="W22" s="59"/>
      <c r="X22" s="59"/>
      <c r="Y22" s="200">
        <f t="shared" si="2"/>
        <v>55</v>
      </c>
      <c r="Z22" s="200">
        <f t="shared" si="3"/>
        <v>15</v>
      </c>
      <c r="AA22" s="200">
        <f t="shared" si="4"/>
        <v>15</v>
      </c>
      <c r="AB22" s="200">
        <f t="shared" si="5"/>
        <v>25</v>
      </c>
      <c r="AC22" s="200">
        <f t="shared" si="6"/>
        <v>0</v>
      </c>
      <c r="AD22" s="200">
        <f t="shared" si="7"/>
        <v>75</v>
      </c>
      <c r="AE22" s="10">
        <f t="shared" si="8"/>
        <v>3</v>
      </c>
    </row>
    <row r="23" spans="1:31" s="315" customFormat="1" ht="32.25" customHeight="1">
      <c r="A23" s="158">
        <v>6.5</v>
      </c>
      <c r="B23" s="33" t="s">
        <v>120</v>
      </c>
      <c r="C23" s="245" t="str">
        <f>Razem!C59</f>
        <v>0912-7LEK-C-OS</v>
      </c>
      <c r="D23" s="415">
        <v>10</v>
      </c>
      <c r="E23" s="244" t="s">
        <v>5</v>
      </c>
      <c r="F23" s="247"/>
      <c r="G23" s="398"/>
      <c r="H23" s="398"/>
      <c r="I23" s="398"/>
      <c r="J23" s="398"/>
      <c r="K23" s="398"/>
      <c r="L23" s="398"/>
      <c r="M23" s="398"/>
      <c r="N23" s="398"/>
      <c r="O23" s="398"/>
      <c r="P23" s="59">
        <v>15</v>
      </c>
      <c r="Q23" s="59">
        <v>5</v>
      </c>
      <c r="R23" s="59">
        <v>10</v>
      </c>
      <c r="S23" s="59"/>
      <c r="T23" s="59">
        <v>20</v>
      </c>
      <c r="U23" s="59"/>
      <c r="V23" s="59"/>
      <c r="W23" s="59"/>
      <c r="X23" s="59">
        <v>2</v>
      </c>
      <c r="Y23" s="39">
        <f t="shared" si="2"/>
        <v>45</v>
      </c>
      <c r="Z23" s="39">
        <f t="shared" si="3"/>
        <v>15</v>
      </c>
      <c r="AA23" s="39">
        <f t="shared" si="4"/>
        <v>10</v>
      </c>
      <c r="AB23" s="39">
        <f t="shared" si="5"/>
        <v>20</v>
      </c>
      <c r="AC23" s="39">
        <f t="shared" si="6"/>
        <v>0</v>
      </c>
      <c r="AD23" s="39">
        <f t="shared" si="7"/>
        <v>50</v>
      </c>
      <c r="AE23" s="39">
        <f t="shared" si="8"/>
        <v>2</v>
      </c>
    </row>
    <row r="24" spans="1:31" s="315" customFormat="1" ht="32.25" customHeight="1">
      <c r="A24" s="158">
        <v>6.6</v>
      </c>
      <c r="B24" s="34" t="s">
        <v>121</v>
      </c>
      <c r="C24" s="245" t="str">
        <f>Razem!C60</f>
        <v>0912-7LEK-C-Ur</v>
      </c>
      <c r="D24" s="415">
        <v>10</v>
      </c>
      <c r="E24" s="244">
        <v>10</v>
      </c>
      <c r="F24" s="247"/>
      <c r="G24" s="57"/>
      <c r="H24" s="57"/>
      <c r="I24" s="57"/>
      <c r="J24" s="57"/>
      <c r="K24" s="57"/>
      <c r="L24" s="57"/>
      <c r="M24" s="57"/>
      <c r="N24" s="57"/>
      <c r="O24" s="57"/>
      <c r="P24" s="59">
        <v>15</v>
      </c>
      <c r="Q24" s="59">
        <v>10</v>
      </c>
      <c r="R24" s="59">
        <v>15</v>
      </c>
      <c r="S24" s="59">
        <v>20</v>
      </c>
      <c r="T24" s="59">
        <v>15</v>
      </c>
      <c r="U24" s="59"/>
      <c r="V24" s="59"/>
      <c r="W24" s="59"/>
      <c r="X24" s="59">
        <v>3</v>
      </c>
      <c r="Y24" s="39">
        <f t="shared" si="2"/>
        <v>45</v>
      </c>
      <c r="Z24" s="39">
        <f t="shared" si="3"/>
        <v>15</v>
      </c>
      <c r="AA24" s="39">
        <f t="shared" si="4"/>
        <v>15</v>
      </c>
      <c r="AB24" s="39">
        <f t="shared" si="5"/>
        <v>15</v>
      </c>
      <c r="AC24" s="39">
        <f t="shared" si="6"/>
        <v>0</v>
      </c>
      <c r="AD24" s="39">
        <f t="shared" si="7"/>
        <v>75</v>
      </c>
      <c r="AE24" s="39">
        <f t="shared" si="8"/>
        <v>3</v>
      </c>
    </row>
    <row r="25" spans="1:31" s="315" customFormat="1" ht="32.25" customHeight="1">
      <c r="A25" s="158">
        <v>6.7</v>
      </c>
      <c r="B25" s="34" t="s">
        <v>122</v>
      </c>
      <c r="C25" s="245" t="str">
        <f>Razem!C61</f>
        <v>0912-7LEK-C-Ot</v>
      </c>
      <c r="D25" s="415">
        <v>9</v>
      </c>
      <c r="E25" s="244">
        <v>9</v>
      </c>
      <c r="F25" s="247"/>
      <c r="G25" s="57">
        <v>15</v>
      </c>
      <c r="H25" s="57">
        <v>10</v>
      </c>
      <c r="I25" s="57">
        <v>15</v>
      </c>
      <c r="J25" s="57">
        <v>20</v>
      </c>
      <c r="K25" s="57">
        <v>15</v>
      </c>
      <c r="L25" s="57"/>
      <c r="M25" s="57"/>
      <c r="N25" s="57"/>
      <c r="O25" s="57">
        <v>3</v>
      </c>
      <c r="P25" s="59"/>
      <c r="Q25" s="59"/>
      <c r="R25" s="59"/>
      <c r="S25" s="59"/>
      <c r="T25" s="59"/>
      <c r="U25" s="59"/>
      <c r="V25" s="59"/>
      <c r="W25" s="59"/>
      <c r="X25" s="59"/>
      <c r="Y25" s="39">
        <f t="shared" si="2"/>
        <v>45</v>
      </c>
      <c r="Z25" s="39">
        <f t="shared" si="3"/>
        <v>15</v>
      </c>
      <c r="AA25" s="39">
        <f t="shared" si="4"/>
        <v>15</v>
      </c>
      <c r="AB25" s="39">
        <f t="shared" si="5"/>
        <v>15</v>
      </c>
      <c r="AC25" s="39">
        <f t="shared" si="6"/>
        <v>0</v>
      </c>
      <c r="AD25" s="39">
        <f t="shared" si="7"/>
        <v>75</v>
      </c>
      <c r="AE25" s="39">
        <f t="shared" si="8"/>
        <v>3</v>
      </c>
    </row>
    <row r="26" spans="1:31" s="315" customFormat="1" ht="32.25" customHeight="1">
      <c r="A26" s="158">
        <v>6.8</v>
      </c>
      <c r="B26" s="34" t="s">
        <v>123</v>
      </c>
      <c r="C26" s="245" t="str">
        <f>Razem!C62</f>
        <v>0912-7LEK-C-EDM</v>
      </c>
      <c r="D26" s="415">
        <v>9</v>
      </c>
      <c r="E26" s="244" t="s">
        <v>4</v>
      </c>
      <c r="F26" s="247"/>
      <c r="G26" s="57">
        <v>15</v>
      </c>
      <c r="H26" s="57">
        <v>10</v>
      </c>
      <c r="I26" s="57">
        <v>10</v>
      </c>
      <c r="J26" s="57"/>
      <c r="K26" s="57">
        <v>15</v>
      </c>
      <c r="L26" s="57"/>
      <c r="M26" s="57"/>
      <c r="N26" s="57"/>
      <c r="O26" s="57">
        <v>2</v>
      </c>
      <c r="P26" s="59"/>
      <c r="Q26" s="59"/>
      <c r="R26" s="59"/>
      <c r="S26" s="59"/>
      <c r="T26" s="59"/>
      <c r="U26" s="59"/>
      <c r="V26" s="59"/>
      <c r="W26" s="59"/>
      <c r="X26" s="59"/>
      <c r="Y26" s="39">
        <f t="shared" si="2"/>
        <v>40</v>
      </c>
      <c r="Z26" s="39">
        <f t="shared" si="3"/>
        <v>15</v>
      </c>
      <c r="AA26" s="39">
        <f t="shared" si="4"/>
        <v>10</v>
      </c>
      <c r="AB26" s="39">
        <f t="shared" si="5"/>
        <v>15</v>
      </c>
      <c r="AC26" s="39">
        <f t="shared" si="6"/>
        <v>0</v>
      </c>
      <c r="AD26" s="39">
        <f t="shared" si="7"/>
        <v>50</v>
      </c>
      <c r="AE26" s="39">
        <f t="shared" si="8"/>
        <v>2</v>
      </c>
    </row>
    <row r="27" spans="1:31" ht="32.25" customHeight="1">
      <c r="A27" s="217">
        <v>6.9</v>
      </c>
      <c r="B27" s="34" t="s">
        <v>124</v>
      </c>
      <c r="C27" s="245" t="str">
        <f>Razem!C63</f>
        <v>0912-7LEK-C-GO</v>
      </c>
      <c r="D27" s="415">
        <v>12</v>
      </c>
      <c r="E27" s="244" t="s">
        <v>185</v>
      </c>
      <c r="F27" s="247"/>
      <c r="G27" s="57">
        <v>15</v>
      </c>
      <c r="H27" s="57">
        <v>10</v>
      </c>
      <c r="I27" s="57">
        <v>20</v>
      </c>
      <c r="J27" s="57">
        <v>10</v>
      </c>
      <c r="K27" s="57">
        <v>20</v>
      </c>
      <c r="L27" s="57"/>
      <c r="M27" s="57"/>
      <c r="N27" s="57"/>
      <c r="O27" s="57">
        <v>3</v>
      </c>
      <c r="P27" s="59">
        <v>15</v>
      </c>
      <c r="Q27" s="59">
        <v>10</v>
      </c>
      <c r="R27" s="59">
        <v>15</v>
      </c>
      <c r="S27" s="59">
        <v>10</v>
      </c>
      <c r="T27" s="59">
        <v>25</v>
      </c>
      <c r="U27" s="59"/>
      <c r="V27" s="59"/>
      <c r="W27" s="59"/>
      <c r="X27" s="59">
        <v>3</v>
      </c>
      <c r="Y27" s="200">
        <f t="shared" si="2"/>
        <v>110</v>
      </c>
      <c r="Z27" s="200">
        <f t="shared" si="3"/>
        <v>30</v>
      </c>
      <c r="AA27" s="200">
        <f t="shared" si="4"/>
        <v>35</v>
      </c>
      <c r="AB27" s="200">
        <f>SUM(K27,T27)</f>
        <v>45</v>
      </c>
      <c r="AC27" s="200">
        <f t="shared" si="6"/>
        <v>0</v>
      </c>
      <c r="AD27" s="200">
        <f t="shared" si="7"/>
        <v>150</v>
      </c>
      <c r="AE27" s="10">
        <f t="shared" si="8"/>
        <v>6</v>
      </c>
    </row>
    <row r="28" spans="1:31" ht="32.25" customHeight="1">
      <c r="A28" s="219">
        <v>6.1</v>
      </c>
      <c r="B28" s="33" t="s">
        <v>125</v>
      </c>
      <c r="C28" s="245" t="str">
        <f>Razem!C64</f>
        <v>0912-7LEK-C-Op</v>
      </c>
      <c r="D28" s="415">
        <v>10</v>
      </c>
      <c r="E28" s="244">
        <v>10</v>
      </c>
      <c r="F28" s="247"/>
      <c r="G28" s="57"/>
      <c r="H28" s="57"/>
      <c r="I28" s="57"/>
      <c r="J28" s="57"/>
      <c r="K28" s="57"/>
      <c r="L28" s="57"/>
      <c r="M28" s="57"/>
      <c r="N28" s="57"/>
      <c r="O28" s="57"/>
      <c r="P28" s="59">
        <v>15</v>
      </c>
      <c r="Q28" s="59">
        <v>10</v>
      </c>
      <c r="R28" s="59">
        <v>10</v>
      </c>
      <c r="S28" s="59"/>
      <c r="T28" s="59">
        <v>15</v>
      </c>
      <c r="U28" s="59"/>
      <c r="V28" s="59"/>
      <c r="W28" s="59"/>
      <c r="X28" s="59">
        <v>2</v>
      </c>
      <c r="Y28" s="200">
        <f t="shared" si="2"/>
        <v>40</v>
      </c>
      <c r="Z28" s="200">
        <f t="shared" si="3"/>
        <v>15</v>
      </c>
      <c r="AA28" s="200">
        <f t="shared" si="4"/>
        <v>10</v>
      </c>
      <c r="AB28" s="200">
        <f t="shared" si="5"/>
        <v>15</v>
      </c>
      <c r="AC28" s="200">
        <f t="shared" si="6"/>
        <v>0</v>
      </c>
      <c r="AD28" s="200">
        <f t="shared" si="7"/>
        <v>50</v>
      </c>
      <c r="AE28" s="10">
        <f t="shared" si="8"/>
        <v>2</v>
      </c>
    </row>
    <row r="29" spans="1:31" ht="32.25" customHeight="1">
      <c r="A29" s="219">
        <v>6.12</v>
      </c>
      <c r="B29" s="33" t="s">
        <v>126</v>
      </c>
      <c r="C29" s="245" t="str">
        <f>Razem!C66</f>
        <v>0912-7LEK-C-Tr</v>
      </c>
      <c r="D29" s="415">
        <v>9</v>
      </c>
      <c r="E29" s="244">
        <v>9</v>
      </c>
      <c r="F29" s="247"/>
      <c r="G29" s="57">
        <v>15</v>
      </c>
      <c r="H29" s="57">
        <v>10</v>
      </c>
      <c r="I29" s="57"/>
      <c r="J29" s="57"/>
      <c r="K29" s="57"/>
      <c r="L29" s="57"/>
      <c r="M29" s="57"/>
      <c r="N29" s="57"/>
      <c r="O29" s="57">
        <v>1</v>
      </c>
      <c r="P29" s="59"/>
      <c r="Q29" s="59"/>
      <c r="R29" s="59"/>
      <c r="S29" s="59"/>
      <c r="T29" s="59"/>
      <c r="U29" s="59"/>
      <c r="V29" s="59"/>
      <c r="W29" s="59"/>
      <c r="X29" s="59"/>
      <c r="Y29" s="200">
        <f>SUM(G29,P29,I29,K29,M29,R29,T29,V29)</f>
        <v>15</v>
      </c>
      <c r="Z29" s="200">
        <f t="shared" si="3"/>
        <v>15</v>
      </c>
      <c r="AA29" s="200">
        <f t="shared" si="4"/>
        <v>0</v>
      </c>
      <c r="AB29" s="200">
        <f t="shared" si="5"/>
        <v>0</v>
      </c>
      <c r="AC29" s="200">
        <f t="shared" si="6"/>
        <v>0</v>
      </c>
      <c r="AD29" s="200">
        <f>SUM(G29:N29,P29:W29)</f>
        <v>25</v>
      </c>
      <c r="AE29" s="10">
        <f t="shared" si="8"/>
        <v>1</v>
      </c>
    </row>
    <row r="30" spans="1:31" ht="32.25" customHeight="1">
      <c r="A30" s="219">
        <v>6.11</v>
      </c>
      <c r="B30" s="33" t="s">
        <v>127</v>
      </c>
      <c r="C30" s="245" t="str">
        <f>Razem!C65</f>
        <v>0912-7LEK-C-Ne</v>
      </c>
      <c r="D30" s="415">
        <v>10</v>
      </c>
      <c r="E30" s="247">
        <v>10</v>
      </c>
      <c r="F30" s="247"/>
      <c r="G30" s="57"/>
      <c r="H30" s="57"/>
      <c r="I30" s="57"/>
      <c r="J30" s="57"/>
      <c r="K30" s="57"/>
      <c r="L30" s="57"/>
      <c r="M30" s="57"/>
      <c r="N30" s="57"/>
      <c r="O30" s="57"/>
      <c r="P30" s="59">
        <v>15</v>
      </c>
      <c r="Q30" s="59">
        <v>5</v>
      </c>
      <c r="R30" s="59">
        <v>15</v>
      </c>
      <c r="S30" s="59"/>
      <c r="T30" s="59">
        <v>15</v>
      </c>
      <c r="U30" s="59"/>
      <c r="V30" s="59"/>
      <c r="W30" s="59"/>
      <c r="X30" s="59">
        <v>2</v>
      </c>
      <c r="Y30" s="200">
        <f>SUM(G30,I30,K30,M30,P30,R30,T30,V30)</f>
        <v>45</v>
      </c>
      <c r="Z30" s="200">
        <f t="shared" si="3"/>
        <v>15</v>
      </c>
      <c r="AA30" s="200">
        <f t="shared" si="4"/>
        <v>15</v>
      </c>
      <c r="AB30" s="200">
        <f t="shared" si="5"/>
        <v>15</v>
      </c>
      <c r="AC30" s="200">
        <f t="shared" si="6"/>
        <v>0</v>
      </c>
      <c r="AD30" s="200">
        <f>SUM(G30:M30,P30:W30,N30)</f>
        <v>50</v>
      </c>
      <c r="AE30" s="10">
        <f t="shared" si="8"/>
        <v>2</v>
      </c>
    </row>
    <row r="31" spans="1:31" ht="16.5" customHeight="1">
      <c r="A31" s="514" t="s">
        <v>24</v>
      </c>
      <c r="B31" s="515"/>
      <c r="C31" s="516"/>
      <c r="D31" s="205"/>
      <c r="E31" s="205"/>
      <c r="F31" s="205"/>
      <c r="G31" s="207">
        <f>SUM(G20:G30)</f>
        <v>90</v>
      </c>
      <c r="H31" s="207">
        <f t="shared" ref="H31:W31" si="9">SUM(H20:H30)</f>
        <v>60</v>
      </c>
      <c r="I31" s="207">
        <f t="shared" si="9"/>
        <v>75</v>
      </c>
      <c r="J31" s="207">
        <f t="shared" si="9"/>
        <v>50</v>
      </c>
      <c r="K31" s="207">
        <f t="shared" si="9"/>
        <v>100</v>
      </c>
      <c r="L31" s="207">
        <f t="shared" si="9"/>
        <v>0</v>
      </c>
      <c r="M31" s="207">
        <f t="shared" si="9"/>
        <v>0</v>
      </c>
      <c r="N31" s="207">
        <f t="shared" si="9"/>
        <v>0</v>
      </c>
      <c r="O31" s="207">
        <f>SUM(O20:O30)</f>
        <v>15</v>
      </c>
      <c r="P31" s="207">
        <f t="shared" si="9"/>
        <v>105</v>
      </c>
      <c r="Q31" s="207">
        <f t="shared" si="9"/>
        <v>60</v>
      </c>
      <c r="R31" s="207">
        <f t="shared" si="9"/>
        <v>95</v>
      </c>
      <c r="S31" s="207">
        <f t="shared" si="9"/>
        <v>50</v>
      </c>
      <c r="T31" s="207">
        <f t="shared" si="9"/>
        <v>140</v>
      </c>
      <c r="U31" s="207">
        <f t="shared" si="9"/>
        <v>0</v>
      </c>
      <c r="V31" s="207">
        <f t="shared" si="9"/>
        <v>0</v>
      </c>
      <c r="W31" s="207">
        <f t="shared" si="9"/>
        <v>0</v>
      </c>
      <c r="X31" s="207">
        <f t="shared" ref="X31:AE31" si="10">SUM(X20:X30)</f>
        <v>18</v>
      </c>
      <c r="Y31" s="207">
        <f t="shared" si="10"/>
        <v>605</v>
      </c>
      <c r="Z31" s="207">
        <f t="shared" si="10"/>
        <v>195</v>
      </c>
      <c r="AA31" s="207">
        <f t="shared" si="10"/>
        <v>170</v>
      </c>
      <c r="AB31" s="207">
        <f t="shared" si="10"/>
        <v>240</v>
      </c>
      <c r="AC31" s="207">
        <f t="shared" si="10"/>
        <v>0</v>
      </c>
      <c r="AD31" s="207">
        <f t="shared" si="10"/>
        <v>825</v>
      </c>
      <c r="AE31" s="15">
        <f t="shared" si="10"/>
        <v>33</v>
      </c>
    </row>
    <row r="32" spans="1:31" ht="21.75" customHeight="1">
      <c r="A32" s="208" t="s">
        <v>272</v>
      </c>
      <c r="B32" s="209"/>
      <c r="C32" s="210"/>
      <c r="D32" s="209"/>
      <c r="E32" s="209"/>
      <c r="F32" s="209"/>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14"/>
    </row>
    <row r="33" spans="1:31" ht="31.5" customHeight="1">
      <c r="A33" s="217">
        <v>7.4</v>
      </c>
      <c r="B33" s="213" t="s">
        <v>128</v>
      </c>
      <c r="C33" s="194" t="str">
        <f>Razem!C73</f>
        <v>0912-7LEK-C-ML</v>
      </c>
      <c r="D33" s="202"/>
      <c r="E33" s="204">
        <v>9</v>
      </c>
      <c r="F33" s="204"/>
      <c r="G33" s="82">
        <v>15</v>
      </c>
      <c r="H33" s="82">
        <v>10</v>
      </c>
      <c r="I33" s="82"/>
      <c r="J33" s="82"/>
      <c r="K33" s="82"/>
      <c r="L33" s="82"/>
      <c r="M33" s="82"/>
      <c r="N33" s="82"/>
      <c r="O33" s="82">
        <v>1</v>
      </c>
      <c r="P33" s="83"/>
      <c r="Q33" s="83"/>
      <c r="R33" s="83"/>
      <c r="S33" s="83"/>
      <c r="T33" s="83"/>
      <c r="U33" s="83"/>
      <c r="V33" s="83"/>
      <c r="W33" s="83"/>
      <c r="X33" s="83"/>
      <c r="Y33" s="200">
        <f>SUM(G33,I33,K33,M33,P33,R33,T33,V33)</f>
        <v>15</v>
      </c>
      <c r="Z33" s="200">
        <f>SUM(G33,P33)</f>
        <v>15</v>
      </c>
      <c r="AA33" s="200">
        <f>SUM(I33,R33)</f>
        <v>0</v>
      </c>
      <c r="AB33" s="200">
        <f>SUM(K33,T33)</f>
        <v>0</v>
      </c>
      <c r="AC33" s="200">
        <f>SUM(M33,V33)</f>
        <v>0</v>
      </c>
      <c r="AD33" s="200">
        <f>SUM(G33:M33,P33:W33,N33)</f>
        <v>25</v>
      </c>
      <c r="AE33" s="10">
        <f>SUM(O33,X33)</f>
        <v>1</v>
      </c>
    </row>
    <row r="34" spans="1:31" ht="31.5" customHeight="1">
      <c r="A34" s="217">
        <v>7.5</v>
      </c>
      <c r="B34" s="213" t="s">
        <v>129</v>
      </c>
      <c r="C34" s="194" t="str">
        <f>Razem!C74</f>
        <v>0912-7LEK-C-FM</v>
      </c>
      <c r="D34" s="202">
        <v>9</v>
      </c>
      <c r="E34" s="204">
        <v>9</v>
      </c>
      <c r="F34" s="204"/>
      <c r="G34" s="82">
        <v>20</v>
      </c>
      <c r="H34" s="82">
        <v>5</v>
      </c>
      <c r="I34" s="82">
        <v>15</v>
      </c>
      <c r="J34" s="82">
        <v>5</v>
      </c>
      <c r="K34" s="82">
        <v>5</v>
      </c>
      <c r="L34" s="82"/>
      <c r="M34" s="82"/>
      <c r="N34" s="82"/>
      <c r="O34" s="82">
        <v>2</v>
      </c>
      <c r="P34" s="83"/>
      <c r="Q34" s="83"/>
      <c r="R34" s="83"/>
      <c r="S34" s="83"/>
      <c r="T34" s="83"/>
      <c r="U34" s="83"/>
      <c r="V34" s="83"/>
      <c r="W34" s="83"/>
      <c r="X34" s="83"/>
      <c r="Y34" s="200">
        <f>SUM(G34,I34,K34,M34,P34,R34,T34,V34)</f>
        <v>40</v>
      </c>
      <c r="Z34" s="200">
        <f>SUM(G34,P34)</f>
        <v>20</v>
      </c>
      <c r="AA34" s="200">
        <f>SUM(I34,R34)</f>
        <v>15</v>
      </c>
      <c r="AB34" s="200">
        <f>SUM(K34,T34)</f>
        <v>5</v>
      </c>
      <c r="AC34" s="200">
        <f>SUM(M34,V34)</f>
        <v>0</v>
      </c>
      <c r="AD34" s="200">
        <f>SUM(G34:M34,P34:W34,N34)</f>
        <v>50</v>
      </c>
      <c r="AE34" s="10">
        <f>SUM(O34,X34)</f>
        <v>2</v>
      </c>
    </row>
    <row r="35" spans="1:31" ht="15.75">
      <c r="A35" s="514" t="s">
        <v>24</v>
      </c>
      <c r="B35" s="515"/>
      <c r="C35" s="516"/>
      <c r="D35" s="205"/>
      <c r="E35" s="205"/>
      <c r="F35" s="205"/>
      <c r="G35" s="207">
        <f t="shared" ref="G35:X35" si="11">SUM(G33:G34)</f>
        <v>35</v>
      </c>
      <c r="H35" s="207">
        <f t="shared" si="11"/>
        <v>15</v>
      </c>
      <c r="I35" s="207">
        <f t="shared" si="11"/>
        <v>15</v>
      </c>
      <c r="J35" s="207">
        <f t="shared" si="11"/>
        <v>5</v>
      </c>
      <c r="K35" s="207">
        <f t="shared" si="11"/>
        <v>5</v>
      </c>
      <c r="L35" s="207">
        <f t="shared" si="11"/>
        <v>0</v>
      </c>
      <c r="M35" s="207">
        <f t="shared" si="11"/>
        <v>0</v>
      </c>
      <c r="N35" s="207">
        <f t="shared" si="11"/>
        <v>0</v>
      </c>
      <c r="O35" s="207">
        <f t="shared" si="11"/>
        <v>3</v>
      </c>
      <c r="P35" s="207">
        <f t="shared" si="11"/>
        <v>0</v>
      </c>
      <c r="Q35" s="207">
        <f t="shared" si="11"/>
        <v>0</v>
      </c>
      <c r="R35" s="207">
        <f t="shared" si="11"/>
        <v>0</v>
      </c>
      <c r="S35" s="207">
        <f t="shared" si="11"/>
        <v>0</v>
      </c>
      <c r="T35" s="207">
        <f t="shared" si="11"/>
        <v>0</v>
      </c>
      <c r="U35" s="207">
        <f t="shared" si="11"/>
        <v>0</v>
      </c>
      <c r="V35" s="207">
        <f t="shared" si="11"/>
        <v>0</v>
      </c>
      <c r="W35" s="207">
        <f t="shared" si="11"/>
        <v>0</v>
      </c>
      <c r="X35" s="207">
        <f t="shared" si="11"/>
        <v>0</v>
      </c>
      <c r="Y35" s="207">
        <f t="shared" ref="Y35:AE35" si="12">SUM(Y33:Y34)</f>
        <v>55</v>
      </c>
      <c r="Z35" s="207">
        <f t="shared" si="12"/>
        <v>35</v>
      </c>
      <c r="AA35" s="207">
        <f t="shared" si="12"/>
        <v>15</v>
      </c>
      <c r="AB35" s="207">
        <f t="shared" si="12"/>
        <v>5</v>
      </c>
      <c r="AC35" s="207">
        <f t="shared" si="12"/>
        <v>0</v>
      </c>
      <c r="AD35" s="207">
        <f t="shared" si="12"/>
        <v>75</v>
      </c>
      <c r="AE35" s="15">
        <f t="shared" si="12"/>
        <v>3</v>
      </c>
    </row>
    <row r="36" spans="1:31" ht="19.5" customHeight="1">
      <c r="A36" s="208" t="s">
        <v>276</v>
      </c>
      <c r="B36" s="209"/>
      <c r="C36" s="210"/>
      <c r="D36" s="209"/>
      <c r="E36" s="209"/>
      <c r="F36" s="209"/>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14"/>
    </row>
    <row r="37" spans="1:31" ht="33.75" customHeight="1">
      <c r="A37" s="217">
        <v>9.6999999999999993</v>
      </c>
      <c r="B37" s="213" t="s">
        <v>130</v>
      </c>
      <c r="C37" s="194" t="str">
        <f>Razem!C93</f>
        <v>0912-7LEK-F-Sur</v>
      </c>
      <c r="D37" s="202"/>
      <c r="E37" s="204">
        <v>10</v>
      </c>
      <c r="F37" s="204"/>
      <c r="G37" s="82"/>
      <c r="H37" s="82"/>
      <c r="I37" s="82"/>
      <c r="J37" s="82"/>
      <c r="K37" s="82"/>
      <c r="L37" s="82"/>
      <c r="M37" s="82"/>
      <c r="N37" s="82"/>
      <c r="O37" s="82"/>
      <c r="P37" s="83"/>
      <c r="Q37" s="83"/>
      <c r="R37" s="83"/>
      <c r="S37" s="83"/>
      <c r="T37" s="83">
        <v>60</v>
      </c>
      <c r="U37" s="83"/>
      <c r="V37" s="83"/>
      <c r="W37" s="83"/>
      <c r="X37" s="83">
        <v>2</v>
      </c>
      <c r="Y37" s="200">
        <f>SUM(G37,I37,K37,M37,P37,R37,T37,V37)</f>
        <v>60</v>
      </c>
      <c r="Z37" s="200">
        <f>SUM(G37,P37)</f>
        <v>0</v>
      </c>
      <c r="AA37" s="200">
        <f>SUM(I37,R37)</f>
        <v>0</v>
      </c>
      <c r="AB37" s="200">
        <f>SUM(K37,T37)</f>
        <v>60</v>
      </c>
      <c r="AC37" s="200">
        <f>SUM(M37,V37)</f>
        <v>0</v>
      </c>
      <c r="AD37" s="200">
        <f>SUM(G37:M37,P37:W37,N37)</f>
        <v>60</v>
      </c>
      <c r="AE37" s="10">
        <f>SUM(O37,X37)</f>
        <v>2</v>
      </c>
    </row>
    <row r="38" spans="1:31" ht="33.75" customHeight="1">
      <c r="A38" s="217">
        <v>9.8000000000000007</v>
      </c>
      <c r="B38" s="213" t="s">
        <v>124</v>
      </c>
      <c r="C38" s="194" t="str">
        <f>Razem!C94</f>
        <v>0912-7LEK-F-GO</v>
      </c>
      <c r="D38" s="202"/>
      <c r="E38" s="204">
        <v>10</v>
      </c>
      <c r="F38" s="204"/>
      <c r="G38" s="82"/>
      <c r="H38" s="82"/>
      <c r="I38" s="82"/>
      <c r="J38" s="82"/>
      <c r="K38" s="82"/>
      <c r="L38" s="82"/>
      <c r="M38" s="82"/>
      <c r="N38" s="82"/>
      <c r="O38" s="82"/>
      <c r="P38" s="83"/>
      <c r="Q38" s="83"/>
      <c r="R38" s="83"/>
      <c r="S38" s="83"/>
      <c r="T38" s="83">
        <v>60</v>
      </c>
      <c r="U38" s="83"/>
      <c r="V38" s="83"/>
      <c r="W38" s="83"/>
      <c r="X38" s="83">
        <v>2</v>
      </c>
      <c r="Y38" s="200">
        <f>SUM(G38,I38,K38,M38,P38,R38,T38,V38)</f>
        <v>60</v>
      </c>
      <c r="Z38" s="200">
        <f>SUM(G38,P38)</f>
        <v>0</v>
      </c>
      <c r="AA38" s="200">
        <f>SUM(I38,R38)</f>
        <v>0</v>
      </c>
      <c r="AB38" s="200">
        <f>SUM(K38,T38)</f>
        <v>60</v>
      </c>
      <c r="AC38" s="200">
        <f>SUM(M38,V38)</f>
        <v>0</v>
      </c>
      <c r="AD38" s="200">
        <f>SUM(G38:M38,P38:W38,N38)</f>
        <v>60</v>
      </c>
      <c r="AE38" s="10">
        <f>SUM(O38,X38)</f>
        <v>2</v>
      </c>
    </row>
    <row r="39" spans="1:31" ht="20.25" customHeight="1">
      <c r="A39" s="514" t="s">
        <v>24</v>
      </c>
      <c r="B39" s="515"/>
      <c r="C39" s="516"/>
      <c r="D39" s="205"/>
      <c r="E39" s="205"/>
      <c r="F39" s="205"/>
      <c r="G39" s="207">
        <f t="shared" ref="G39:X39" si="13">SUM(G37:G38)</f>
        <v>0</v>
      </c>
      <c r="H39" s="207">
        <f t="shared" si="13"/>
        <v>0</v>
      </c>
      <c r="I39" s="207">
        <f t="shared" si="13"/>
        <v>0</v>
      </c>
      <c r="J39" s="207">
        <f t="shared" si="13"/>
        <v>0</v>
      </c>
      <c r="K39" s="207">
        <f t="shared" si="13"/>
        <v>0</v>
      </c>
      <c r="L39" s="207">
        <f t="shared" si="13"/>
        <v>0</v>
      </c>
      <c r="M39" s="207">
        <f t="shared" si="13"/>
        <v>0</v>
      </c>
      <c r="N39" s="207">
        <f t="shared" si="13"/>
        <v>0</v>
      </c>
      <c r="O39" s="207">
        <f t="shared" si="13"/>
        <v>0</v>
      </c>
      <c r="P39" s="207">
        <f t="shared" si="13"/>
        <v>0</v>
      </c>
      <c r="Q39" s="207">
        <f t="shared" si="13"/>
        <v>0</v>
      </c>
      <c r="R39" s="207">
        <f t="shared" si="13"/>
        <v>0</v>
      </c>
      <c r="S39" s="207">
        <f t="shared" si="13"/>
        <v>0</v>
      </c>
      <c r="T39" s="207">
        <f t="shared" si="13"/>
        <v>120</v>
      </c>
      <c r="U39" s="207">
        <f t="shared" si="13"/>
        <v>0</v>
      </c>
      <c r="V39" s="207">
        <f t="shared" si="13"/>
        <v>0</v>
      </c>
      <c r="W39" s="207">
        <f t="shared" si="13"/>
        <v>0</v>
      </c>
      <c r="X39" s="207">
        <f t="shared" si="13"/>
        <v>4</v>
      </c>
      <c r="Y39" s="207">
        <f>SUM(Y37:Y38)</f>
        <v>120</v>
      </c>
      <c r="Z39" s="207">
        <f t="shared" ref="Z39:AE39" si="14">SUM(Z37:Z38)</f>
        <v>0</v>
      </c>
      <c r="AA39" s="207">
        <f t="shared" si="14"/>
        <v>0</v>
      </c>
      <c r="AB39" s="207">
        <f t="shared" si="14"/>
        <v>120</v>
      </c>
      <c r="AC39" s="207">
        <f t="shared" si="14"/>
        <v>0</v>
      </c>
      <c r="AD39" s="207">
        <f t="shared" si="14"/>
        <v>120</v>
      </c>
      <c r="AE39" s="15">
        <f t="shared" si="14"/>
        <v>4</v>
      </c>
    </row>
    <row r="40" spans="1:31" ht="20.25" hidden="1" customHeight="1">
      <c r="A40" s="208" t="s">
        <v>214</v>
      </c>
      <c r="B40" s="209"/>
      <c r="C40" s="210"/>
      <c r="D40" s="211"/>
      <c r="E40" s="211"/>
      <c r="F40" s="211"/>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14"/>
    </row>
    <row r="41" spans="1:31" ht="30" hidden="1" customHeight="1">
      <c r="A41" s="217">
        <v>10.6</v>
      </c>
      <c r="B41" s="223" t="s">
        <v>53</v>
      </c>
      <c r="C41" s="194" t="e">
        <f>Razem!#REF!</f>
        <v>#REF!</v>
      </c>
      <c r="D41" s="202"/>
      <c r="E41" s="224"/>
      <c r="F41" s="204" t="s">
        <v>3</v>
      </c>
      <c r="G41" s="82"/>
      <c r="H41" s="82"/>
      <c r="I41" s="82">
        <v>0</v>
      </c>
      <c r="J41" s="82"/>
      <c r="K41" s="82"/>
      <c r="L41" s="82"/>
      <c r="M41" s="82"/>
      <c r="N41" s="82"/>
      <c r="O41" s="82">
        <v>0</v>
      </c>
      <c r="P41" s="83"/>
      <c r="Q41" s="83"/>
      <c r="R41" s="83">
        <v>0</v>
      </c>
      <c r="S41" s="83"/>
      <c r="T41" s="83"/>
      <c r="U41" s="83"/>
      <c r="V41" s="83"/>
      <c r="W41" s="83"/>
      <c r="X41" s="83">
        <v>0</v>
      </c>
      <c r="Y41" s="216">
        <f>SUM(G41,I41,K41,M41,P41,R41,T41,V41)</f>
        <v>0</v>
      </c>
      <c r="Z41" s="216">
        <f>SUM(G41,P41)</f>
        <v>0</v>
      </c>
      <c r="AA41" s="216">
        <f>SUM(I41,R41)</f>
        <v>0</v>
      </c>
      <c r="AB41" s="216">
        <f>SUM(K41,T41)</f>
        <v>0</v>
      </c>
      <c r="AC41" s="216">
        <f>SUM(M41,V41)</f>
        <v>0</v>
      </c>
      <c r="AD41" s="216">
        <f>SUM(G41:N41,P41:W41)</f>
        <v>0</v>
      </c>
      <c r="AE41" s="40">
        <f>SUM(O41,X41)</f>
        <v>0</v>
      </c>
    </row>
    <row r="42" spans="1:31" ht="20.25" hidden="1" customHeight="1">
      <c r="A42" s="514" t="s">
        <v>24</v>
      </c>
      <c r="B42" s="515"/>
      <c r="C42" s="516"/>
      <c r="D42" s="205"/>
      <c r="E42" s="205"/>
      <c r="F42" s="205"/>
      <c r="G42" s="207">
        <f t="shared" ref="G42:X42" si="15">SUM(G41:G41)</f>
        <v>0</v>
      </c>
      <c r="H42" s="207">
        <f t="shared" si="15"/>
        <v>0</v>
      </c>
      <c r="I42" s="207">
        <f t="shared" si="15"/>
        <v>0</v>
      </c>
      <c r="J42" s="207">
        <f t="shared" si="15"/>
        <v>0</v>
      </c>
      <c r="K42" s="207">
        <f t="shared" si="15"/>
        <v>0</v>
      </c>
      <c r="L42" s="207">
        <f t="shared" si="15"/>
        <v>0</v>
      </c>
      <c r="M42" s="207">
        <f t="shared" si="15"/>
        <v>0</v>
      </c>
      <c r="N42" s="207">
        <f t="shared" si="15"/>
        <v>0</v>
      </c>
      <c r="O42" s="207">
        <f t="shared" si="15"/>
        <v>0</v>
      </c>
      <c r="P42" s="207">
        <f t="shared" si="15"/>
        <v>0</v>
      </c>
      <c r="Q42" s="207">
        <f t="shared" si="15"/>
        <v>0</v>
      </c>
      <c r="R42" s="207">
        <f t="shared" si="15"/>
        <v>0</v>
      </c>
      <c r="S42" s="207">
        <f t="shared" si="15"/>
        <v>0</v>
      </c>
      <c r="T42" s="207">
        <f t="shared" si="15"/>
        <v>0</v>
      </c>
      <c r="U42" s="207">
        <f t="shared" si="15"/>
        <v>0</v>
      </c>
      <c r="V42" s="207">
        <f t="shared" si="15"/>
        <v>0</v>
      </c>
      <c r="W42" s="207">
        <f t="shared" si="15"/>
        <v>0</v>
      </c>
      <c r="X42" s="207">
        <f t="shared" si="15"/>
        <v>0</v>
      </c>
      <c r="Y42" s="207">
        <f t="shared" ref="Y42:AE42" si="16">SUM(Y41:Y41)</f>
        <v>0</v>
      </c>
      <c r="Z42" s="207">
        <f t="shared" si="16"/>
        <v>0</v>
      </c>
      <c r="AA42" s="207">
        <f t="shared" si="16"/>
        <v>0</v>
      </c>
      <c r="AB42" s="207">
        <f t="shared" si="16"/>
        <v>0</v>
      </c>
      <c r="AC42" s="207">
        <f t="shared" si="16"/>
        <v>0</v>
      </c>
      <c r="AD42" s="207">
        <f t="shared" si="16"/>
        <v>0</v>
      </c>
      <c r="AE42" s="15">
        <f t="shared" si="16"/>
        <v>0</v>
      </c>
    </row>
    <row r="43" spans="1:31" ht="21.75" customHeight="1">
      <c r="A43" s="208" t="s">
        <v>270</v>
      </c>
      <c r="B43" s="209"/>
      <c r="C43" s="210"/>
      <c r="D43" s="209"/>
      <c r="E43" s="209"/>
      <c r="F43" s="209"/>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14"/>
    </row>
    <row r="44" spans="1:31" ht="30" customHeight="1">
      <c r="A44" s="214" t="s">
        <v>21</v>
      </c>
      <c r="B44" s="524" t="s">
        <v>92</v>
      </c>
      <c r="C44" s="525"/>
      <c r="D44" s="526"/>
      <c r="E44" s="204">
        <v>9</v>
      </c>
      <c r="F44" s="204"/>
      <c r="G44" s="82">
        <v>15</v>
      </c>
      <c r="H44" s="82">
        <v>10</v>
      </c>
      <c r="I44" s="82">
        <v>15</v>
      </c>
      <c r="J44" s="82">
        <v>10</v>
      </c>
      <c r="K44" s="82"/>
      <c r="L44" s="82"/>
      <c r="M44" s="82"/>
      <c r="N44" s="82"/>
      <c r="O44" s="82">
        <v>2</v>
      </c>
      <c r="P44" s="83"/>
      <c r="Q44" s="83"/>
      <c r="R44" s="83"/>
      <c r="S44" s="83"/>
      <c r="T44" s="83"/>
      <c r="U44" s="83"/>
      <c r="V44" s="83"/>
      <c r="W44" s="83"/>
      <c r="X44" s="83"/>
      <c r="Y44" s="200">
        <f>SUM(G44,I44,K44,M44,P44,R44,T44,V44)</f>
        <v>30</v>
      </c>
      <c r="Z44" s="200">
        <f>SUM(G44,P44)</f>
        <v>15</v>
      </c>
      <c r="AA44" s="200">
        <f>SUM(I44,R44)</f>
        <v>15</v>
      </c>
      <c r="AB44" s="200">
        <f>SUM(K44,T44)</f>
        <v>0</v>
      </c>
      <c r="AC44" s="200">
        <f>SUM(M44,V44)</f>
        <v>0</v>
      </c>
      <c r="AD44" s="200">
        <f>SUM(G44:M44,P44:W44,N44)</f>
        <v>50</v>
      </c>
      <c r="AE44" s="200">
        <f>SUM(O44,X44)</f>
        <v>2</v>
      </c>
    </row>
    <row r="45" spans="1:31" ht="30" customHeight="1">
      <c r="A45" s="214" t="s">
        <v>163</v>
      </c>
      <c r="B45" s="524" t="s">
        <v>92</v>
      </c>
      <c r="C45" s="525"/>
      <c r="D45" s="526"/>
      <c r="E45" s="204">
        <v>9</v>
      </c>
      <c r="F45" s="204"/>
      <c r="G45" s="82"/>
      <c r="H45" s="82"/>
      <c r="I45" s="82">
        <v>15</v>
      </c>
      <c r="J45" s="82">
        <v>10</v>
      </c>
      <c r="K45" s="82"/>
      <c r="L45" s="82"/>
      <c r="M45" s="82"/>
      <c r="N45" s="82"/>
      <c r="O45" s="82">
        <v>1</v>
      </c>
      <c r="P45" s="83"/>
      <c r="Q45" s="83"/>
      <c r="R45" s="83"/>
      <c r="S45" s="83"/>
      <c r="T45" s="83"/>
      <c r="U45" s="83"/>
      <c r="V45" s="83"/>
      <c r="W45" s="83"/>
      <c r="X45" s="83"/>
      <c r="Y45" s="200">
        <f>SUM(G45,I45,K45,M45,P45,R45,T45,V45)</f>
        <v>15</v>
      </c>
      <c r="Z45" s="200">
        <f>SUM(G45,P45)</f>
        <v>0</v>
      </c>
      <c r="AA45" s="200">
        <f>SUM(I45,R45)</f>
        <v>15</v>
      </c>
      <c r="AB45" s="200">
        <f>SUM(K45,T45)</f>
        <v>0</v>
      </c>
      <c r="AC45" s="200">
        <f>SUM(M45,V45)</f>
        <v>0</v>
      </c>
      <c r="AD45" s="200">
        <f>SUM(G45:M45,P45:W45,N45)</f>
        <v>25</v>
      </c>
      <c r="AE45" s="200">
        <f>SUM(O45,X45)</f>
        <v>1</v>
      </c>
    </row>
    <row r="46" spans="1:31" s="149" customFormat="1" ht="30" customHeight="1">
      <c r="A46" s="214" t="s">
        <v>164</v>
      </c>
      <c r="B46" s="524" t="s">
        <v>92</v>
      </c>
      <c r="C46" s="525"/>
      <c r="D46" s="526"/>
      <c r="E46" s="204">
        <v>9</v>
      </c>
      <c r="F46" s="204"/>
      <c r="G46" s="82"/>
      <c r="H46" s="82"/>
      <c r="I46" s="82">
        <v>30</v>
      </c>
      <c r="J46" s="82">
        <v>20</v>
      </c>
      <c r="K46" s="82"/>
      <c r="L46" s="82"/>
      <c r="M46" s="82"/>
      <c r="N46" s="82"/>
      <c r="O46" s="82">
        <v>2</v>
      </c>
      <c r="P46" s="83"/>
      <c r="Q46" s="83"/>
      <c r="R46" s="83"/>
      <c r="S46" s="83"/>
      <c r="T46" s="83"/>
      <c r="U46" s="83"/>
      <c r="V46" s="83"/>
      <c r="W46" s="83"/>
      <c r="X46" s="83"/>
      <c r="Y46" s="200">
        <f>SUM(G46,I46,K46,M46,P46,R46,T46,V46)</f>
        <v>30</v>
      </c>
      <c r="Z46" s="200">
        <f>SUM(G46,P46)</f>
        <v>0</v>
      </c>
      <c r="AA46" s="200">
        <f>SUM(I46,R46)</f>
        <v>30</v>
      </c>
      <c r="AB46" s="200">
        <f>SUM(K46,T46)</f>
        <v>0</v>
      </c>
      <c r="AC46" s="200">
        <f>SUM(M46,V46)</f>
        <v>0</v>
      </c>
      <c r="AD46" s="200">
        <f>SUM(G46:M46,P46:W46,N46)</f>
        <v>50</v>
      </c>
      <c r="AE46" s="200">
        <f>SUM(O46,X46)</f>
        <v>2</v>
      </c>
    </row>
    <row r="47" spans="1:31" s="149" customFormat="1" ht="30" customHeight="1">
      <c r="A47" s="214" t="s">
        <v>165</v>
      </c>
      <c r="B47" s="225" t="s">
        <v>92</v>
      </c>
      <c r="C47" s="225"/>
      <c r="D47" s="412"/>
      <c r="E47" s="204">
        <v>10</v>
      </c>
      <c r="F47" s="204"/>
      <c r="G47" s="82"/>
      <c r="H47" s="82"/>
      <c r="I47" s="82"/>
      <c r="J47" s="82"/>
      <c r="K47" s="82"/>
      <c r="L47" s="82"/>
      <c r="M47" s="82"/>
      <c r="N47" s="82"/>
      <c r="O47" s="82"/>
      <c r="P47" s="83">
        <v>15</v>
      </c>
      <c r="Q47" s="83">
        <v>10</v>
      </c>
      <c r="R47" s="83"/>
      <c r="S47" s="83"/>
      <c r="T47" s="83"/>
      <c r="U47" s="83"/>
      <c r="V47" s="83"/>
      <c r="W47" s="83"/>
      <c r="X47" s="83">
        <v>1</v>
      </c>
      <c r="Y47" s="200">
        <f>SUM(G47,I47,K47,M47,P47,R47,T47,V47)</f>
        <v>15</v>
      </c>
      <c r="Z47" s="200">
        <f>SUM(G47,P47)</f>
        <v>15</v>
      </c>
      <c r="AA47" s="200">
        <f>SUM(I47,R47)</f>
        <v>0</v>
      </c>
      <c r="AB47" s="200">
        <f>SUM(K47,T47)</f>
        <v>0</v>
      </c>
      <c r="AC47" s="200">
        <f>SUM(M47,V47)</f>
        <v>0</v>
      </c>
      <c r="AD47" s="200">
        <f>SUM(G47:M47,P47:W47,N47)</f>
        <v>25</v>
      </c>
      <c r="AE47" s="200">
        <f>SUM(O47,X47)</f>
        <v>1</v>
      </c>
    </row>
    <row r="48" spans="1:31" ht="30" customHeight="1">
      <c r="A48" s="214" t="s">
        <v>166</v>
      </c>
      <c r="B48" s="225" t="s">
        <v>92</v>
      </c>
      <c r="C48" s="225"/>
      <c r="D48" s="226"/>
      <c r="E48" s="203" t="s">
        <v>5</v>
      </c>
      <c r="F48" s="204"/>
      <c r="G48" s="82"/>
      <c r="H48" s="82"/>
      <c r="I48" s="82"/>
      <c r="J48" s="82"/>
      <c r="K48" s="82"/>
      <c r="L48" s="82"/>
      <c r="M48" s="82"/>
      <c r="N48" s="82"/>
      <c r="O48" s="82"/>
      <c r="P48" s="83"/>
      <c r="Q48" s="83"/>
      <c r="R48" s="83">
        <v>30</v>
      </c>
      <c r="S48" s="83">
        <v>20</v>
      </c>
      <c r="T48" s="83"/>
      <c r="U48" s="83"/>
      <c r="V48" s="83"/>
      <c r="W48" s="83"/>
      <c r="X48" s="83">
        <v>2</v>
      </c>
      <c r="Y48" s="200">
        <f>SUM(G48,I48,K48,M48,P48,R48,T48,V48)</f>
        <v>30</v>
      </c>
      <c r="Z48" s="200">
        <f>SUM(G48,P48)</f>
        <v>0</v>
      </c>
      <c r="AA48" s="200">
        <f>SUM(I48,R48)</f>
        <v>30</v>
      </c>
      <c r="AB48" s="200">
        <f>SUM(K48,T48)</f>
        <v>0</v>
      </c>
      <c r="AC48" s="200">
        <f>SUM(M48,V48)</f>
        <v>0</v>
      </c>
      <c r="AD48" s="200">
        <f>SUM(G48:M48,P48:W48,N48)</f>
        <v>50</v>
      </c>
      <c r="AE48" s="200">
        <f>SUM(O48,X48)</f>
        <v>2</v>
      </c>
    </row>
    <row r="49" spans="1:31" ht="16.5" customHeight="1" thickBot="1">
      <c r="A49" s="521" t="s">
        <v>24</v>
      </c>
      <c r="B49" s="522"/>
      <c r="C49" s="523"/>
      <c r="D49" s="205"/>
      <c r="E49" s="206"/>
      <c r="F49" s="206"/>
      <c r="G49" s="207">
        <f>SUM(G44:G48)</f>
        <v>15</v>
      </c>
      <c r="H49" s="207">
        <f>SUM(H44:H48)</f>
        <v>10</v>
      </c>
      <c r="I49" s="207">
        <f>SUM(I44:I48)</f>
        <v>60</v>
      </c>
      <c r="J49" s="207">
        <f>SUM(J44:J48)</f>
        <v>40</v>
      </c>
      <c r="K49" s="207">
        <f>SUM(K44:K48)</f>
        <v>0</v>
      </c>
      <c r="L49" s="207">
        <f>SUM(L44:L46)</f>
        <v>0</v>
      </c>
      <c r="M49" s="207">
        <f>SUM(M44:M46)</f>
        <v>0</v>
      </c>
      <c r="N49" s="207">
        <f>SUM(N44:N46)</f>
        <v>0</v>
      </c>
      <c r="O49" s="207">
        <f t="shared" ref="O49:AA49" si="17">SUM(O44:O48)</f>
        <v>5</v>
      </c>
      <c r="P49" s="207">
        <f t="shared" si="17"/>
        <v>15</v>
      </c>
      <c r="Q49" s="207">
        <f t="shared" si="17"/>
        <v>10</v>
      </c>
      <c r="R49" s="207">
        <f t="shared" si="17"/>
        <v>30</v>
      </c>
      <c r="S49" s="207">
        <f t="shared" si="17"/>
        <v>20</v>
      </c>
      <c r="T49" s="207">
        <f t="shared" si="17"/>
        <v>0</v>
      </c>
      <c r="U49" s="207">
        <f t="shared" si="17"/>
        <v>0</v>
      </c>
      <c r="V49" s="207">
        <f t="shared" si="17"/>
        <v>0</v>
      </c>
      <c r="W49" s="207">
        <f t="shared" si="17"/>
        <v>0</v>
      </c>
      <c r="X49" s="207">
        <f t="shared" si="17"/>
        <v>3</v>
      </c>
      <c r="Y49" s="207">
        <f t="shared" si="17"/>
        <v>120</v>
      </c>
      <c r="Z49" s="207">
        <f t="shared" si="17"/>
        <v>30</v>
      </c>
      <c r="AA49" s="207">
        <f t="shared" si="17"/>
        <v>90</v>
      </c>
      <c r="AB49" s="207">
        <f>SUM(AB44:AB46)</f>
        <v>0</v>
      </c>
      <c r="AC49" s="207">
        <f>SUM(AC44:AC46)</f>
        <v>0</v>
      </c>
      <c r="AD49" s="207">
        <f>SUM(AD44:AD48)</f>
        <v>200</v>
      </c>
      <c r="AE49" s="207">
        <f>SUM(AE44:AE48)</f>
        <v>8</v>
      </c>
    </row>
    <row r="50" spans="1:31" ht="23.25" customHeight="1" thickBot="1">
      <c r="A50" s="518" t="s">
        <v>54</v>
      </c>
      <c r="B50" s="519"/>
      <c r="C50" s="520"/>
      <c r="D50" s="227"/>
      <c r="E50" s="227"/>
      <c r="F50" s="227"/>
      <c r="G50" s="228">
        <f>SUM(G49,G42,G39,G35,G31,G18,G12)</f>
        <v>180</v>
      </c>
      <c r="H50" s="228">
        <f>SUM(H49,H42,H39,H31,H18,H12)</f>
        <v>95</v>
      </c>
      <c r="I50" s="228">
        <f>SUM(I49,I42,I39,I31,I18,I12)</f>
        <v>180</v>
      </c>
      <c r="J50" s="228">
        <f>SUM(J49,J42,J39,J31,J18,J12)</f>
        <v>125</v>
      </c>
      <c r="K50" s="228">
        <f>SUM(K18,K31,K35,K39,K49)</f>
        <v>135</v>
      </c>
      <c r="L50" s="228">
        <f>SUM(L18,L31,L35,L39,L49)</f>
        <v>0</v>
      </c>
      <c r="M50" s="228">
        <f>SUM(M18,M31,M35,M39,M49)</f>
        <v>0</v>
      </c>
      <c r="N50" s="228">
        <f>SUM(N18,N31,N35,N39,N49)</f>
        <v>0</v>
      </c>
      <c r="O50" s="228">
        <f>SUM(O49,O35,O31,O18,O12)</f>
        <v>30</v>
      </c>
      <c r="P50" s="228">
        <f>SUM(P35,P31,P18)</f>
        <v>150</v>
      </c>
      <c r="Q50" s="228">
        <f>SUM(Q35,Q31,Q18)</f>
        <v>90</v>
      </c>
      <c r="R50" s="228">
        <f t="shared" ref="R50:W50" si="18">SUM(R18,R31,R35,R39,R49)</f>
        <v>165</v>
      </c>
      <c r="S50" s="228">
        <f t="shared" si="18"/>
        <v>85</v>
      </c>
      <c r="T50" s="228">
        <f t="shared" si="18"/>
        <v>305</v>
      </c>
      <c r="U50" s="228">
        <f t="shared" si="18"/>
        <v>0</v>
      </c>
      <c r="V50" s="228">
        <f t="shared" si="18"/>
        <v>0</v>
      </c>
      <c r="W50" s="228">
        <f t="shared" si="18"/>
        <v>0</v>
      </c>
      <c r="X50" s="228">
        <f>SUM(X49,X42,X39,X35,X31,X18)</f>
        <v>32</v>
      </c>
      <c r="Y50" s="228">
        <f>SUM(Y12,Y18,Y31,Y35,Y39,Y49)</f>
        <v>1145</v>
      </c>
      <c r="Z50" s="228">
        <f>SUM(Z12,Z18,Z31,Z35,Z39,Z49)</f>
        <v>345</v>
      </c>
      <c r="AA50" s="228">
        <f>SUM(AA12,AA18,AA31,AA35,AA39,AA49)</f>
        <v>360</v>
      </c>
      <c r="AB50" s="228">
        <f>SUM(AB12,AB18,AB31,AB35,AB39,AB49)</f>
        <v>440</v>
      </c>
      <c r="AC50" s="228">
        <f>SUM(AC12,AC18,AC31,AC35,AC39,AC49)</f>
        <v>0</v>
      </c>
      <c r="AD50" s="228">
        <f>SUM(AD49,AD42,AD39,AD35,AD31,AD18,AD12)</f>
        <v>1570</v>
      </c>
      <c r="AE50" s="228">
        <f>SUM(O50+X50)</f>
        <v>62</v>
      </c>
    </row>
    <row r="51" spans="1:31">
      <c r="A51" s="229"/>
      <c r="B51" s="230"/>
      <c r="C51" s="215"/>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row>
    <row r="52" spans="1:31" ht="18">
      <c r="A52" s="517" t="s">
        <v>578</v>
      </c>
      <c r="B52" s="517"/>
      <c r="C52" s="517"/>
      <c r="D52" s="517"/>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row>
    <row r="53" spans="1:31" ht="29.25" customHeight="1">
      <c r="A53" s="214" t="s">
        <v>228</v>
      </c>
      <c r="B53" s="68" t="s">
        <v>131</v>
      </c>
      <c r="C53" s="245" t="s">
        <v>520</v>
      </c>
      <c r="D53" s="415"/>
      <c r="E53" s="247">
        <v>9</v>
      </c>
      <c r="F53" s="247"/>
      <c r="G53" s="57">
        <v>15</v>
      </c>
      <c r="H53" s="57">
        <v>10</v>
      </c>
      <c r="I53" s="57">
        <v>15</v>
      </c>
      <c r="J53" s="57">
        <v>10</v>
      </c>
      <c r="K53" s="57"/>
      <c r="L53" s="57"/>
      <c r="M53" s="57"/>
      <c r="N53" s="57"/>
      <c r="O53" s="57">
        <v>2</v>
      </c>
      <c r="P53" s="59"/>
      <c r="Q53" s="59"/>
      <c r="R53" s="59"/>
      <c r="S53" s="59"/>
      <c r="T53" s="59"/>
      <c r="U53" s="59"/>
      <c r="V53" s="59"/>
      <c r="W53" s="59"/>
      <c r="X53" s="59"/>
      <c r="Y53" s="200">
        <f>SUM(G53,I53,K53,M53,P53,R53,T53,V53)</f>
        <v>30</v>
      </c>
      <c r="Z53" s="200">
        <f>SUM(G53,P53)</f>
        <v>15</v>
      </c>
      <c r="AA53" s="200">
        <f>SUM(I53,R53)</f>
        <v>15</v>
      </c>
      <c r="AB53" s="200">
        <f>SUM(K53,T53)</f>
        <v>0</v>
      </c>
      <c r="AC53" s="200">
        <f>SUM(M53,V53)</f>
        <v>0</v>
      </c>
      <c r="AD53" s="200">
        <f>SUM(G53:M53,P53:W53,N53)</f>
        <v>50</v>
      </c>
      <c r="AE53" s="200">
        <f>SUM(O53,X53)</f>
        <v>2</v>
      </c>
    </row>
    <row r="54" spans="1:31" ht="29.25" customHeight="1">
      <c r="A54" s="214" t="s">
        <v>229</v>
      </c>
      <c r="B54" s="68" t="s">
        <v>132</v>
      </c>
      <c r="C54" s="245" t="s">
        <v>521</v>
      </c>
      <c r="D54" s="415"/>
      <c r="E54" s="247">
        <v>9</v>
      </c>
      <c r="F54" s="247"/>
      <c r="G54" s="57">
        <v>15</v>
      </c>
      <c r="H54" s="57">
        <v>10</v>
      </c>
      <c r="I54" s="57">
        <v>15</v>
      </c>
      <c r="J54" s="57">
        <v>10</v>
      </c>
      <c r="K54" s="57"/>
      <c r="L54" s="57"/>
      <c r="M54" s="57"/>
      <c r="N54" s="57"/>
      <c r="O54" s="57">
        <v>2</v>
      </c>
      <c r="P54" s="59"/>
      <c r="Q54" s="59"/>
      <c r="R54" s="59"/>
      <c r="S54" s="59"/>
      <c r="T54" s="59"/>
      <c r="U54" s="59"/>
      <c r="V54" s="59"/>
      <c r="W54" s="59"/>
      <c r="X54" s="59"/>
      <c r="Y54" s="200">
        <f t="shared" ref="Y54:Y75" si="19">SUM(G54,I54,K54,M54,P54,R54,T54,V54)</f>
        <v>30</v>
      </c>
      <c r="Z54" s="200">
        <f t="shared" ref="Z54:Z75" si="20">SUM(G54,P54)</f>
        <v>15</v>
      </c>
      <c r="AA54" s="200">
        <f t="shared" ref="AA54:AA75" si="21">SUM(I54,R54)</f>
        <v>15</v>
      </c>
      <c r="AB54" s="200">
        <f t="shared" ref="AB54:AB68" si="22">SUM(K54,T54)</f>
        <v>0</v>
      </c>
      <c r="AC54" s="200">
        <f t="shared" ref="AC54:AC68" si="23">SUM(M54,V54)</f>
        <v>0</v>
      </c>
      <c r="AD54" s="200">
        <f t="shared" ref="AD54:AD75" si="24">SUM(G54:M54,P54:W54,N54)</f>
        <v>50</v>
      </c>
      <c r="AE54" s="200">
        <f t="shared" ref="AE54:AE75" si="25">SUM(O54,X54)</f>
        <v>2</v>
      </c>
    </row>
    <row r="55" spans="1:31" ht="29.25" customHeight="1">
      <c r="A55" s="214" t="s">
        <v>230</v>
      </c>
      <c r="B55" s="68" t="s">
        <v>133</v>
      </c>
      <c r="C55" s="245" t="s">
        <v>522</v>
      </c>
      <c r="D55" s="415"/>
      <c r="E55" s="247">
        <v>9</v>
      </c>
      <c r="F55" s="247"/>
      <c r="G55" s="57">
        <v>15</v>
      </c>
      <c r="H55" s="57">
        <v>10</v>
      </c>
      <c r="I55" s="57">
        <v>15</v>
      </c>
      <c r="J55" s="57">
        <v>10</v>
      </c>
      <c r="K55" s="57"/>
      <c r="L55" s="57"/>
      <c r="M55" s="57"/>
      <c r="N55" s="57"/>
      <c r="O55" s="57">
        <v>2</v>
      </c>
      <c r="P55" s="59"/>
      <c r="Q55" s="59"/>
      <c r="R55" s="59"/>
      <c r="S55" s="59"/>
      <c r="T55" s="59"/>
      <c r="U55" s="59"/>
      <c r="V55" s="59"/>
      <c r="W55" s="59"/>
      <c r="X55" s="59"/>
      <c r="Y55" s="200">
        <f t="shared" si="19"/>
        <v>30</v>
      </c>
      <c r="Z55" s="200">
        <f t="shared" si="20"/>
        <v>15</v>
      </c>
      <c r="AA55" s="200">
        <f t="shared" si="21"/>
        <v>15</v>
      </c>
      <c r="AB55" s="200">
        <f t="shared" si="22"/>
        <v>0</v>
      </c>
      <c r="AC55" s="200">
        <f t="shared" si="23"/>
        <v>0</v>
      </c>
      <c r="AD55" s="200">
        <f t="shared" si="24"/>
        <v>50</v>
      </c>
      <c r="AE55" s="200">
        <f t="shared" si="25"/>
        <v>2</v>
      </c>
    </row>
    <row r="56" spans="1:31" ht="33" customHeight="1">
      <c r="A56" s="214" t="s">
        <v>231</v>
      </c>
      <c r="B56" s="68" t="s">
        <v>134</v>
      </c>
      <c r="C56" s="245" t="s">
        <v>523</v>
      </c>
      <c r="D56" s="415"/>
      <c r="E56" s="247">
        <v>9</v>
      </c>
      <c r="F56" s="247"/>
      <c r="G56" s="57">
        <v>15</v>
      </c>
      <c r="H56" s="57">
        <v>10</v>
      </c>
      <c r="I56" s="57">
        <v>15</v>
      </c>
      <c r="J56" s="57">
        <v>10</v>
      </c>
      <c r="K56" s="57"/>
      <c r="L56" s="57"/>
      <c r="M56" s="57"/>
      <c r="N56" s="57"/>
      <c r="O56" s="57">
        <v>2</v>
      </c>
      <c r="P56" s="59"/>
      <c r="Q56" s="59"/>
      <c r="R56" s="59"/>
      <c r="S56" s="59"/>
      <c r="T56" s="59"/>
      <c r="U56" s="59"/>
      <c r="V56" s="59"/>
      <c r="W56" s="59"/>
      <c r="X56" s="59"/>
      <c r="Y56" s="200">
        <f t="shared" si="19"/>
        <v>30</v>
      </c>
      <c r="Z56" s="200">
        <f t="shared" si="20"/>
        <v>15</v>
      </c>
      <c r="AA56" s="200">
        <f t="shared" si="21"/>
        <v>15</v>
      </c>
      <c r="AB56" s="200">
        <f t="shared" si="22"/>
        <v>0</v>
      </c>
      <c r="AC56" s="200">
        <f t="shared" si="23"/>
        <v>0</v>
      </c>
      <c r="AD56" s="200">
        <f t="shared" si="24"/>
        <v>50</v>
      </c>
      <c r="AE56" s="200">
        <f t="shared" si="25"/>
        <v>2</v>
      </c>
    </row>
    <row r="57" spans="1:31" ht="29.25" customHeight="1">
      <c r="A57" s="214" t="s">
        <v>232</v>
      </c>
      <c r="B57" s="68" t="s">
        <v>135</v>
      </c>
      <c r="C57" s="245" t="s">
        <v>524</v>
      </c>
      <c r="D57" s="415"/>
      <c r="E57" s="247">
        <v>10</v>
      </c>
      <c r="F57" s="247"/>
      <c r="G57" s="57"/>
      <c r="H57" s="57"/>
      <c r="I57" s="57"/>
      <c r="J57" s="57"/>
      <c r="K57" s="57"/>
      <c r="L57" s="57"/>
      <c r="M57" s="57"/>
      <c r="N57" s="57"/>
      <c r="O57" s="57"/>
      <c r="P57" s="59">
        <v>15</v>
      </c>
      <c r="Q57" s="59">
        <v>10</v>
      </c>
      <c r="R57" s="59"/>
      <c r="S57" s="59"/>
      <c r="T57" s="59"/>
      <c r="U57" s="59"/>
      <c r="V57" s="59"/>
      <c r="W57" s="59"/>
      <c r="X57" s="59">
        <v>1</v>
      </c>
      <c r="Y57" s="200">
        <f t="shared" si="19"/>
        <v>15</v>
      </c>
      <c r="Z57" s="200">
        <f t="shared" si="20"/>
        <v>15</v>
      </c>
      <c r="AA57" s="200">
        <f t="shared" si="21"/>
        <v>0</v>
      </c>
      <c r="AB57" s="200">
        <f t="shared" si="22"/>
        <v>0</v>
      </c>
      <c r="AC57" s="200">
        <f t="shared" si="23"/>
        <v>0</v>
      </c>
      <c r="AD57" s="200">
        <f t="shared" si="24"/>
        <v>25</v>
      </c>
      <c r="AE57" s="200">
        <f t="shared" si="25"/>
        <v>1</v>
      </c>
    </row>
    <row r="58" spans="1:31" ht="37.5" customHeight="1">
      <c r="A58" s="214" t="s">
        <v>233</v>
      </c>
      <c r="B58" s="68" t="s">
        <v>136</v>
      </c>
      <c r="C58" s="245" t="s">
        <v>525</v>
      </c>
      <c r="D58" s="415"/>
      <c r="E58" s="247">
        <v>9</v>
      </c>
      <c r="F58" s="247"/>
      <c r="G58" s="57">
        <v>15</v>
      </c>
      <c r="H58" s="57">
        <v>10</v>
      </c>
      <c r="I58" s="57">
        <v>15</v>
      </c>
      <c r="J58" s="57">
        <v>10</v>
      </c>
      <c r="K58" s="57"/>
      <c r="L58" s="57"/>
      <c r="M58" s="57"/>
      <c r="N58" s="57"/>
      <c r="O58" s="57">
        <v>2</v>
      </c>
      <c r="P58" s="59"/>
      <c r="Q58" s="59"/>
      <c r="R58" s="59"/>
      <c r="S58" s="59"/>
      <c r="T58" s="59"/>
      <c r="U58" s="59"/>
      <c r="V58" s="59"/>
      <c r="W58" s="59"/>
      <c r="X58" s="59"/>
      <c r="Y58" s="200">
        <f t="shared" si="19"/>
        <v>30</v>
      </c>
      <c r="Z58" s="200">
        <f t="shared" si="20"/>
        <v>15</v>
      </c>
      <c r="AA58" s="200">
        <f t="shared" si="21"/>
        <v>15</v>
      </c>
      <c r="AB58" s="200">
        <f t="shared" si="22"/>
        <v>0</v>
      </c>
      <c r="AC58" s="200">
        <f t="shared" si="23"/>
        <v>0</v>
      </c>
      <c r="AD58" s="200">
        <f t="shared" si="24"/>
        <v>50</v>
      </c>
      <c r="AE58" s="200">
        <f t="shared" si="25"/>
        <v>2</v>
      </c>
    </row>
    <row r="59" spans="1:31" ht="29.25" customHeight="1">
      <c r="A59" s="214" t="s">
        <v>234</v>
      </c>
      <c r="B59" s="68" t="s">
        <v>283</v>
      </c>
      <c r="C59" s="245" t="s">
        <v>526</v>
      </c>
      <c r="D59" s="415"/>
      <c r="E59" s="247">
        <v>10</v>
      </c>
      <c r="F59" s="247"/>
      <c r="G59" s="57"/>
      <c r="H59" s="57"/>
      <c r="I59" s="57"/>
      <c r="J59" s="57"/>
      <c r="K59" s="57"/>
      <c r="L59" s="57"/>
      <c r="M59" s="57"/>
      <c r="N59" s="57"/>
      <c r="O59" s="57"/>
      <c r="P59" s="59">
        <v>15</v>
      </c>
      <c r="Q59" s="59">
        <v>10</v>
      </c>
      <c r="R59" s="59"/>
      <c r="S59" s="59"/>
      <c r="T59" s="59"/>
      <c r="U59" s="59"/>
      <c r="V59" s="59"/>
      <c r="W59" s="59"/>
      <c r="X59" s="59">
        <v>1</v>
      </c>
      <c r="Y59" s="200">
        <f t="shared" si="19"/>
        <v>15</v>
      </c>
      <c r="Z59" s="200">
        <f t="shared" si="20"/>
        <v>15</v>
      </c>
      <c r="AA59" s="200">
        <f t="shared" si="21"/>
        <v>0</v>
      </c>
      <c r="AB59" s="200">
        <f t="shared" si="22"/>
        <v>0</v>
      </c>
      <c r="AC59" s="200">
        <f t="shared" si="23"/>
        <v>0</v>
      </c>
      <c r="AD59" s="200">
        <f t="shared" si="24"/>
        <v>25</v>
      </c>
      <c r="AE59" s="200">
        <f t="shared" si="25"/>
        <v>1</v>
      </c>
    </row>
    <row r="60" spans="1:31" ht="29.25" customHeight="1">
      <c r="A60" s="214" t="s">
        <v>235</v>
      </c>
      <c r="B60" s="68" t="s">
        <v>137</v>
      </c>
      <c r="C60" s="245" t="s">
        <v>497</v>
      </c>
      <c r="D60" s="415"/>
      <c r="E60" s="247">
        <v>9</v>
      </c>
      <c r="F60" s="247"/>
      <c r="G60" s="57">
        <v>15</v>
      </c>
      <c r="H60" s="57">
        <v>10</v>
      </c>
      <c r="I60" s="57">
        <v>15</v>
      </c>
      <c r="J60" s="57">
        <v>10</v>
      </c>
      <c r="K60" s="57"/>
      <c r="L60" s="57"/>
      <c r="M60" s="57"/>
      <c r="N60" s="57"/>
      <c r="O60" s="57">
        <v>2</v>
      </c>
      <c r="P60" s="59"/>
      <c r="Q60" s="59"/>
      <c r="R60" s="59"/>
      <c r="S60" s="59"/>
      <c r="T60" s="59"/>
      <c r="U60" s="59"/>
      <c r="V60" s="59"/>
      <c r="W60" s="59"/>
      <c r="X60" s="59"/>
      <c r="Y60" s="200">
        <f t="shared" si="19"/>
        <v>30</v>
      </c>
      <c r="Z60" s="200">
        <f t="shared" si="20"/>
        <v>15</v>
      </c>
      <c r="AA60" s="200">
        <f t="shared" si="21"/>
        <v>15</v>
      </c>
      <c r="AB60" s="200">
        <f t="shared" si="22"/>
        <v>0</v>
      </c>
      <c r="AC60" s="200">
        <f t="shared" si="23"/>
        <v>0</v>
      </c>
      <c r="AD60" s="200">
        <f t="shared" si="24"/>
        <v>50</v>
      </c>
      <c r="AE60" s="200">
        <f t="shared" si="25"/>
        <v>2</v>
      </c>
    </row>
    <row r="61" spans="1:31" ht="29.25" customHeight="1">
      <c r="A61" s="214" t="s">
        <v>236</v>
      </c>
      <c r="B61" s="68" t="s">
        <v>138</v>
      </c>
      <c r="C61" s="245" t="s">
        <v>541</v>
      </c>
      <c r="D61" s="415"/>
      <c r="E61" s="247">
        <v>10</v>
      </c>
      <c r="F61" s="247"/>
      <c r="G61" s="57"/>
      <c r="H61" s="57"/>
      <c r="I61" s="57"/>
      <c r="J61" s="57"/>
      <c r="K61" s="57"/>
      <c r="L61" s="57"/>
      <c r="M61" s="57"/>
      <c r="N61" s="57"/>
      <c r="O61" s="57"/>
      <c r="P61" s="59">
        <v>15</v>
      </c>
      <c r="Q61" s="59">
        <v>10</v>
      </c>
      <c r="R61" s="59"/>
      <c r="S61" s="59"/>
      <c r="T61" s="59"/>
      <c r="U61" s="59"/>
      <c r="V61" s="59"/>
      <c r="W61" s="59"/>
      <c r="X61" s="59">
        <v>1</v>
      </c>
      <c r="Y61" s="200">
        <f t="shared" si="19"/>
        <v>15</v>
      </c>
      <c r="Z61" s="200">
        <f t="shared" si="20"/>
        <v>15</v>
      </c>
      <c r="AA61" s="200">
        <f t="shared" si="21"/>
        <v>0</v>
      </c>
      <c r="AB61" s="200">
        <f t="shared" si="22"/>
        <v>0</v>
      </c>
      <c r="AC61" s="200">
        <f t="shared" si="23"/>
        <v>0</v>
      </c>
      <c r="AD61" s="200">
        <f t="shared" si="24"/>
        <v>25</v>
      </c>
      <c r="AE61" s="200">
        <f t="shared" si="25"/>
        <v>1</v>
      </c>
    </row>
    <row r="62" spans="1:31" ht="29.25" customHeight="1">
      <c r="A62" s="214" t="s">
        <v>237</v>
      </c>
      <c r="B62" s="68" t="s">
        <v>139</v>
      </c>
      <c r="C62" s="245" t="s">
        <v>527</v>
      </c>
      <c r="D62" s="415"/>
      <c r="E62" s="247">
        <v>9</v>
      </c>
      <c r="F62" s="247"/>
      <c r="G62" s="57">
        <v>15</v>
      </c>
      <c r="H62" s="57">
        <v>10</v>
      </c>
      <c r="I62" s="57">
        <v>15</v>
      </c>
      <c r="J62" s="57">
        <v>10</v>
      </c>
      <c r="K62" s="57"/>
      <c r="L62" s="57"/>
      <c r="M62" s="57"/>
      <c r="N62" s="57"/>
      <c r="O62" s="57">
        <v>2</v>
      </c>
      <c r="P62" s="59"/>
      <c r="Q62" s="59"/>
      <c r="R62" s="59"/>
      <c r="S62" s="59"/>
      <c r="T62" s="59"/>
      <c r="U62" s="59"/>
      <c r="V62" s="59"/>
      <c r="W62" s="59"/>
      <c r="X62" s="59"/>
      <c r="Y62" s="200">
        <f t="shared" si="19"/>
        <v>30</v>
      </c>
      <c r="Z62" s="200">
        <f t="shared" si="20"/>
        <v>15</v>
      </c>
      <c r="AA62" s="200">
        <f t="shared" si="21"/>
        <v>15</v>
      </c>
      <c r="AB62" s="200">
        <f t="shared" si="22"/>
        <v>0</v>
      </c>
      <c r="AC62" s="200">
        <f t="shared" si="23"/>
        <v>0</v>
      </c>
      <c r="AD62" s="200">
        <f t="shared" si="24"/>
        <v>50</v>
      </c>
      <c r="AE62" s="200">
        <f t="shared" si="25"/>
        <v>2</v>
      </c>
    </row>
    <row r="63" spans="1:31" ht="29.25" customHeight="1">
      <c r="A63" s="214" t="s">
        <v>238</v>
      </c>
      <c r="B63" s="68" t="s">
        <v>140</v>
      </c>
      <c r="C63" s="245" t="s">
        <v>528</v>
      </c>
      <c r="D63" s="415"/>
      <c r="E63" s="247">
        <v>9</v>
      </c>
      <c r="F63" s="247"/>
      <c r="G63" s="57">
        <v>15</v>
      </c>
      <c r="H63" s="57">
        <v>10</v>
      </c>
      <c r="I63" s="57">
        <v>15</v>
      </c>
      <c r="J63" s="57">
        <v>10</v>
      </c>
      <c r="K63" s="57"/>
      <c r="L63" s="57"/>
      <c r="M63" s="57"/>
      <c r="N63" s="57"/>
      <c r="O63" s="57">
        <v>2</v>
      </c>
      <c r="P63" s="59"/>
      <c r="Q63" s="59"/>
      <c r="R63" s="59"/>
      <c r="S63" s="59"/>
      <c r="T63" s="59"/>
      <c r="U63" s="59"/>
      <c r="V63" s="59"/>
      <c r="W63" s="59"/>
      <c r="X63" s="59"/>
      <c r="Y63" s="200">
        <f t="shared" si="19"/>
        <v>30</v>
      </c>
      <c r="Z63" s="200">
        <f t="shared" si="20"/>
        <v>15</v>
      </c>
      <c r="AA63" s="200">
        <f t="shared" si="21"/>
        <v>15</v>
      </c>
      <c r="AB63" s="200">
        <f t="shared" si="22"/>
        <v>0</v>
      </c>
      <c r="AC63" s="200">
        <f t="shared" si="23"/>
        <v>0</v>
      </c>
      <c r="AD63" s="200">
        <f t="shared" si="24"/>
        <v>50</v>
      </c>
      <c r="AE63" s="200">
        <f t="shared" si="25"/>
        <v>2</v>
      </c>
    </row>
    <row r="64" spans="1:31" ht="42.75" customHeight="1">
      <c r="A64" s="214" t="s">
        <v>239</v>
      </c>
      <c r="B64" s="68" t="s">
        <v>141</v>
      </c>
      <c r="C64" s="245" t="s">
        <v>529</v>
      </c>
      <c r="D64" s="415"/>
      <c r="E64" s="247">
        <v>10</v>
      </c>
      <c r="F64" s="247"/>
      <c r="G64" s="57"/>
      <c r="H64" s="57"/>
      <c r="I64" s="57"/>
      <c r="J64" s="57"/>
      <c r="K64" s="57"/>
      <c r="L64" s="57"/>
      <c r="M64" s="57"/>
      <c r="N64" s="57"/>
      <c r="O64" s="57"/>
      <c r="P64" s="59">
        <v>15</v>
      </c>
      <c r="Q64" s="59">
        <v>10</v>
      </c>
      <c r="R64" s="59"/>
      <c r="S64" s="59"/>
      <c r="T64" s="59"/>
      <c r="U64" s="59"/>
      <c r="V64" s="59"/>
      <c r="W64" s="59"/>
      <c r="X64" s="59">
        <v>1</v>
      </c>
      <c r="Y64" s="200">
        <f t="shared" si="19"/>
        <v>15</v>
      </c>
      <c r="Z64" s="200">
        <f t="shared" si="20"/>
        <v>15</v>
      </c>
      <c r="AA64" s="200">
        <f t="shared" si="21"/>
        <v>0</v>
      </c>
      <c r="AB64" s="200">
        <f t="shared" si="22"/>
        <v>0</v>
      </c>
      <c r="AC64" s="200">
        <f t="shared" si="23"/>
        <v>0</v>
      </c>
      <c r="AD64" s="200">
        <f t="shared" si="24"/>
        <v>25</v>
      </c>
      <c r="AE64" s="200">
        <f t="shared" si="25"/>
        <v>1</v>
      </c>
    </row>
    <row r="65" spans="1:31" ht="29.25" customHeight="1">
      <c r="A65" s="214" t="s">
        <v>240</v>
      </c>
      <c r="B65" s="68" t="s">
        <v>142</v>
      </c>
      <c r="C65" s="245" t="s">
        <v>530</v>
      </c>
      <c r="D65" s="415"/>
      <c r="E65" s="247">
        <v>9</v>
      </c>
      <c r="F65" s="247"/>
      <c r="G65" s="57">
        <v>15</v>
      </c>
      <c r="H65" s="57">
        <v>10</v>
      </c>
      <c r="I65" s="57">
        <v>15</v>
      </c>
      <c r="J65" s="57">
        <v>10</v>
      </c>
      <c r="K65" s="57"/>
      <c r="L65" s="57"/>
      <c r="M65" s="57"/>
      <c r="N65" s="57"/>
      <c r="O65" s="57">
        <v>2</v>
      </c>
      <c r="P65" s="59"/>
      <c r="Q65" s="59"/>
      <c r="R65" s="59"/>
      <c r="S65" s="59"/>
      <c r="T65" s="59"/>
      <c r="U65" s="59"/>
      <c r="V65" s="59"/>
      <c r="W65" s="59"/>
      <c r="X65" s="59"/>
      <c r="Y65" s="200">
        <f t="shared" si="19"/>
        <v>30</v>
      </c>
      <c r="Z65" s="200">
        <f t="shared" si="20"/>
        <v>15</v>
      </c>
      <c r="AA65" s="200">
        <f t="shared" si="21"/>
        <v>15</v>
      </c>
      <c r="AB65" s="200">
        <f t="shared" si="22"/>
        <v>0</v>
      </c>
      <c r="AC65" s="200">
        <f t="shared" si="23"/>
        <v>0</v>
      </c>
      <c r="AD65" s="200">
        <f t="shared" si="24"/>
        <v>50</v>
      </c>
      <c r="AE65" s="200">
        <f t="shared" si="25"/>
        <v>2</v>
      </c>
    </row>
    <row r="66" spans="1:31" ht="29.25" customHeight="1">
      <c r="A66" s="214" t="s">
        <v>241</v>
      </c>
      <c r="B66" s="68" t="s">
        <v>143</v>
      </c>
      <c r="C66" s="245" t="s">
        <v>531</v>
      </c>
      <c r="D66" s="415"/>
      <c r="E66" s="247">
        <v>10</v>
      </c>
      <c r="F66" s="247"/>
      <c r="G66" s="57"/>
      <c r="H66" s="57"/>
      <c r="I66" s="57"/>
      <c r="J66" s="57"/>
      <c r="K66" s="57"/>
      <c r="L66" s="57"/>
      <c r="M66" s="57"/>
      <c r="N66" s="57"/>
      <c r="O66" s="57"/>
      <c r="P66" s="59">
        <v>15</v>
      </c>
      <c r="Q66" s="59">
        <v>10</v>
      </c>
      <c r="R66" s="59"/>
      <c r="S66" s="59"/>
      <c r="T66" s="59"/>
      <c r="U66" s="59"/>
      <c r="V66" s="59"/>
      <c r="W66" s="59"/>
      <c r="X66" s="59">
        <v>1</v>
      </c>
      <c r="Y66" s="200">
        <f t="shared" si="19"/>
        <v>15</v>
      </c>
      <c r="Z66" s="200">
        <f t="shared" si="20"/>
        <v>15</v>
      </c>
      <c r="AA66" s="200">
        <f t="shared" si="21"/>
        <v>0</v>
      </c>
      <c r="AB66" s="200">
        <f t="shared" si="22"/>
        <v>0</v>
      </c>
      <c r="AC66" s="200">
        <f t="shared" si="23"/>
        <v>0</v>
      </c>
      <c r="AD66" s="200">
        <f t="shared" si="24"/>
        <v>25</v>
      </c>
      <c r="AE66" s="200">
        <f t="shared" si="25"/>
        <v>1</v>
      </c>
    </row>
    <row r="67" spans="1:31" ht="29.25" customHeight="1">
      <c r="A67" s="214" t="s">
        <v>242</v>
      </c>
      <c r="B67" s="68" t="s">
        <v>215</v>
      </c>
      <c r="C67" s="245" t="s">
        <v>532</v>
      </c>
      <c r="D67" s="415"/>
      <c r="E67" s="247">
        <v>10</v>
      </c>
      <c r="F67" s="247"/>
      <c r="G67" s="57"/>
      <c r="H67" s="57"/>
      <c r="I67" s="57"/>
      <c r="J67" s="57"/>
      <c r="K67" s="57"/>
      <c r="L67" s="57"/>
      <c r="M67" s="57"/>
      <c r="N67" s="57"/>
      <c r="O67" s="57">
        <v>1</v>
      </c>
      <c r="P67" s="59">
        <v>15</v>
      </c>
      <c r="Q67" s="59">
        <v>10</v>
      </c>
      <c r="R67" s="59"/>
      <c r="S67" s="59"/>
      <c r="T67" s="59"/>
      <c r="U67" s="59"/>
      <c r="V67" s="59"/>
      <c r="W67" s="59"/>
      <c r="X67" s="59"/>
      <c r="Y67" s="200">
        <f t="shared" si="19"/>
        <v>15</v>
      </c>
      <c r="Z67" s="200">
        <f t="shared" si="20"/>
        <v>15</v>
      </c>
      <c r="AA67" s="200">
        <f t="shared" si="21"/>
        <v>0</v>
      </c>
      <c r="AB67" s="200">
        <f t="shared" si="22"/>
        <v>0</v>
      </c>
      <c r="AC67" s="200">
        <f t="shared" si="23"/>
        <v>0</v>
      </c>
      <c r="AD67" s="200">
        <f t="shared" si="24"/>
        <v>25</v>
      </c>
      <c r="AE67" s="200">
        <f t="shared" si="25"/>
        <v>1</v>
      </c>
    </row>
    <row r="68" spans="1:31" ht="29.25" customHeight="1">
      <c r="A68" s="214" t="s">
        <v>243</v>
      </c>
      <c r="B68" s="68" t="s">
        <v>144</v>
      </c>
      <c r="C68" s="245" t="s">
        <v>533</v>
      </c>
      <c r="D68" s="415"/>
      <c r="E68" s="247">
        <v>10</v>
      </c>
      <c r="F68" s="247"/>
      <c r="G68" s="57"/>
      <c r="H68" s="57"/>
      <c r="I68" s="57"/>
      <c r="J68" s="57"/>
      <c r="K68" s="57"/>
      <c r="L68" s="57"/>
      <c r="M68" s="57"/>
      <c r="N68" s="57"/>
      <c r="O68" s="57"/>
      <c r="P68" s="59">
        <v>15</v>
      </c>
      <c r="Q68" s="59">
        <v>10</v>
      </c>
      <c r="R68" s="59"/>
      <c r="S68" s="59"/>
      <c r="T68" s="59"/>
      <c r="U68" s="59"/>
      <c r="V68" s="59"/>
      <c r="W68" s="59"/>
      <c r="X68" s="59">
        <v>1</v>
      </c>
      <c r="Y68" s="200">
        <f t="shared" si="19"/>
        <v>15</v>
      </c>
      <c r="Z68" s="200">
        <f t="shared" si="20"/>
        <v>15</v>
      </c>
      <c r="AA68" s="200">
        <f t="shared" si="21"/>
        <v>0</v>
      </c>
      <c r="AB68" s="200">
        <f t="shared" si="22"/>
        <v>0</v>
      </c>
      <c r="AC68" s="200">
        <f t="shared" si="23"/>
        <v>0</v>
      </c>
      <c r="AD68" s="200">
        <f t="shared" si="24"/>
        <v>25</v>
      </c>
      <c r="AE68" s="200">
        <f t="shared" si="25"/>
        <v>1</v>
      </c>
    </row>
    <row r="69" spans="1:31" ht="29.25" customHeight="1">
      <c r="A69" s="214" t="s">
        <v>244</v>
      </c>
      <c r="B69" s="68" t="s">
        <v>145</v>
      </c>
      <c r="C69" s="245" t="s">
        <v>534</v>
      </c>
      <c r="D69" s="415"/>
      <c r="E69" s="247">
        <v>10</v>
      </c>
      <c r="F69" s="247"/>
      <c r="G69" s="57"/>
      <c r="H69" s="57"/>
      <c r="I69" s="57"/>
      <c r="J69" s="57"/>
      <c r="K69" s="57"/>
      <c r="L69" s="57"/>
      <c r="M69" s="57"/>
      <c r="N69" s="57"/>
      <c r="O69" s="57">
        <v>1</v>
      </c>
      <c r="P69" s="59">
        <v>15</v>
      </c>
      <c r="Q69" s="59">
        <v>10</v>
      </c>
      <c r="R69" s="59"/>
      <c r="S69" s="59"/>
      <c r="T69" s="59"/>
      <c r="U69" s="59"/>
      <c r="V69" s="59"/>
      <c r="W69" s="59"/>
      <c r="X69" s="59"/>
      <c r="Y69" s="200">
        <f t="shared" si="19"/>
        <v>15</v>
      </c>
      <c r="Z69" s="200">
        <f t="shared" si="20"/>
        <v>15</v>
      </c>
      <c r="AA69" s="200">
        <f t="shared" si="21"/>
        <v>0</v>
      </c>
      <c r="AB69" s="200">
        <v>10</v>
      </c>
      <c r="AC69" s="200">
        <v>0</v>
      </c>
      <c r="AD69" s="200">
        <f t="shared" si="24"/>
        <v>25</v>
      </c>
      <c r="AE69" s="200">
        <f t="shared" si="25"/>
        <v>1</v>
      </c>
    </row>
    <row r="70" spans="1:31" ht="29.25" customHeight="1">
      <c r="A70" s="214" t="s">
        <v>223</v>
      </c>
      <c r="B70" s="68" t="s">
        <v>249</v>
      </c>
      <c r="C70" s="245" t="s">
        <v>535</v>
      </c>
      <c r="D70" s="415"/>
      <c r="E70" s="247">
        <v>10</v>
      </c>
      <c r="F70" s="247"/>
      <c r="G70" s="57"/>
      <c r="H70" s="57"/>
      <c r="I70" s="57"/>
      <c r="J70" s="57"/>
      <c r="K70" s="57"/>
      <c r="L70" s="57"/>
      <c r="M70" s="57"/>
      <c r="N70" s="57"/>
      <c r="O70" s="57"/>
      <c r="P70" s="59">
        <v>15</v>
      </c>
      <c r="Q70" s="59">
        <v>10</v>
      </c>
      <c r="R70" s="59"/>
      <c r="S70" s="59"/>
      <c r="T70" s="59"/>
      <c r="U70" s="59"/>
      <c r="V70" s="59"/>
      <c r="W70" s="59"/>
      <c r="X70" s="59">
        <v>1</v>
      </c>
      <c r="Y70" s="200">
        <f t="shared" si="19"/>
        <v>15</v>
      </c>
      <c r="Z70" s="200">
        <f t="shared" si="20"/>
        <v>15</v>
      </c>
      <c r="AA70" s="200">
        <f t="shared" si="21"/>
        <v>0</v>
      </c>
      <c r="AB70" s="200">
        <f t="shared" ref="AB70:AB79" si="26">SUM(K70,T70)</f>
        <v>0</v>
      </c>
      <c r="AC70" s="200">
        <f t="shared" ref="AC70:AC79" si="27">SUM(M70,V70)</f>
        <v>0</v>
      </c>
      <c r="AD70" s="200">
        <f t="shared" si="24"/>
        <v>25</v>
      </c>
      <c r="AE70" s="200">
        <f t="shared" si="25"/>
        <v>1</v>
      </c>
    </row>
    <row r="71" spans="1:31" ht="32.25" customHeight="1">
      <c r="A71" s="214" t="s">
        <v>251</v>
      </c>
      <c r="B71" s="68" t="s">
        <v>408</v>
      </c>
      <c r="C71" s="245" t="s">
        <v>536</v>
      </c>
      <c r="D71" s="415"/>
      <c r="E71" s="247">
        <v>9</v>
      </c>
      <c r="F71" s="247"/>
      <c r="G71" s="57"/>
      <c r="H71" s="57"/>
      <c r="I71" s="57">
        <v>15</v>
      </c>
      <c r="J71" s="57">
        <v>10</v>
      </c>
      <c r="K71" s="57"/>
      <c r="L71" s="57"/>
      <c r="M71" s="57"/>
      <c r="N71" s="57"/>
      <c r="O71" s="57">
        <v>1</v>
      </c>
      <c r="P71" s="59"/>
      <c r="Q71" s="59"/>
      <c r="R71" s="59"/>
      <c r="S71" s="59"/>
      <c r="T71" s="59"/>
      <c r="U71" s="59"/>
      <c r="V71" s="59"/>
      <c r="W71" s="59"/>
      <c r="X71" s="59"/>
      <c r="Y71" s="200">
        <f t="shared" si="19"/>
        <v>15</v>
      </c>
      <c r="Z71" s="200">
        <f t="shared" si="20"/>
        <v>0</v>
      </c>
      <c r="AA71" s="200">
        <f t="shared" si="21"/>
        <v>15</v>
      </c>
      <c r="AB71" s="200">
        <f t="shared" si="26"/>
        <v>0</v>
      </c>
      <c r="AC71" s="200">
        <f t="shared" si="27"/>
        <v>0</v>
      </c>
      <c r="AD71" s="200">
        <f t="shared" si="24"/>
        <v>25</v>
      </c>
      <c r="AE71" s="200">
        <f t="shared" si="25"/>
        <v>1</v>
      </c>
    </row>
    <row r="72" spans="1:31" ht="29.25" customHeight="1">
      <c r="A72" s="214" t="s">
        <v>409</v>
      </c>
      <c r="B72" s="68" t="s">
        <v>224</v>
      </c>
      <c r="C72" s="245" t="s">
        <v>537</v>
      </c>
      <c r="D72" s="415"/>
      <c r="E72" s="247">
        <v>10</v>
      </c>
      <c r="F72" s="247"/>
      <c r="G72" s="57"/>
      <c r="H72" s="57"/>
      <c r="I72" s="57"/>
      <c r="J72" s="57"/>
      <c r="K72" s="57"/>
      <c r="L72" s="57"/>
      <c r="M72" s="57"/>
      <c r="N72" s="57"/>
      <c r="O72" s="57"/>
      <c r="P72" s="59">
        <v>15</v>
      </c>
      <c r="Q72" s="59">
        <v>10</v>
      </c>
      <c r="R72" s="59"/>
      <c r="S72" s="59"/>
      <c r="T72" s="59"/>
      <c r="U72" s="59"/>
      <c r="V72" s="59"/>
      <c r="W72" s="59"/>
      <c r="X72" s="59">
        <v>1</v>
      </c>
      <c r="Y72" s="200">
        <f t="shared" si="19"/>
        <v>15</v>
      </c>
      <c r="Z72" s="200">
        <f t="shared" si="20"/>
        <v>15</v>
      </c>
      <c r="AA72" s="200">
        <f t="shared" si="21"/>
        <v>0</v>
      </c>
      <c r="AB72" s="200">
        <f t="shared" si="26"/>
        <v>0</v>
      </c>
      <c r="AC72" s="200">
        <f t="shared" si="27"/>
        <v>0</v>
      </c>
      <c r="AD72" s="200">
        <f t="shared" si="24"/>
        <v>25</v>
      </c>
      <c r="AE72" s="200">
        <f t="shared" si="25"/>
        <v>1</v>
      </c>
    </row>
    <row r="73" spans="1:31" s="149" customFormat="1" ht="36" customHeight="1">
      <c r="A73" s="512" t="s">
        <v>558</v>
      </c>
      <c r="B73" s="68" t="s">
        <v>201</v>
      </c>
      <c r="C73" s="245" t="str">
        <f>Fakultety!D69</f>
        <v>0912-7LEK-D-Pre</v>
      </c>
      <c r="D73" s="415"/>
      <c r="E73" s="247">
        <v>9</v>
      </c>
      <c r="F73" s="247"/>
      <c r="G73" s="57"/>
      <c r="H73" s="57"/>
      <c r="I73" s="57">
        <v>30</v>
      </c>
      <c r="J73" s="57">
        <v>20</v>
      </c>
      <c r="K73" s="57"/>
      <c r="L73" s="57"/>
      <c r="M73" s="57"/>
      <c r="N73" s="57"/>
      <c r="O73" s="57">
        <v>2</v>
      </c>
      <c r="P73" s="59"/>
      <c r="Q73" s="59"/>
      <c r="R73" s="59"/>
      <c r="S73" s="59"/>
      <c r="T73" s="59"/>
      <c r="U73" s="59"/>
      <c r="V73" s="59"/>
      <c r="W73" s="59"/>
      <c r="X73" s="59"/>
      <c r="Y73" s="200">
        <f t="shared" ref="Y73" si="28">SUM(G73,I73,K73,M73,P73,R73,T73,V73)</f>
        <v>30</v>
      </c>
      <c r="Z73" s="200">
        <f t="shared" ref="Z73" si="29">SUM(G73,P73)</f>
        <v>0</v>
      </c>
      <c r="AA73" s="200">
        <f t="shared" ref="AA73" si="30">SUM(I73,R73)</f>
        <v>30</v>
      </c>
      <c r="AB73" s="200">
        <f t="shared" ref="AB73" si="31">SUM(K73,T73)</f>
        <v>0</v>
      </c>
      <c r="AC73" s="200">
        <f t="shared" ref="AC73" si="32">SUM(M73,V73)</f>
        <v>0</v>
      </c>
      <c r="AD73" s="200">
        <f t="shared" ref="AD73" si="33">SUM(G73:M73,P73:W73,N73)</f>
        <v>50</v>
      </c>
      <c r="AE73" s="200">
        <f t="shared" ref="AE73" si="34">SUM(O73,X73)</f>
        <v>2</v>
      </c>
    </row>
    <row r="74" spans="1:31" s="149" customFormat="1" ht="41.25" customHeight="1">
      <c r="A74" s="513"/>
      <c r="B74" s="68" t="s">
        <v>201</v>
      </c>
      <c r="C74" s="245" t="s">
        <v>539</v>
      </c>
      <c r="D74" s="415"/>
      <c r="E74" s="247">
        <v>10</v>
      </c>
      <c r="F74" s="247"/>
      <c r="G74" s="57"/>
      <c r="H74" s="57"/>
      <c r="I74" s="57"/>
      <c r="J74" s="57"/>
      <c r="K74" s="57"/>
      <c r="L74" s="57"/>
      <c r="M74" s="57"/>
      <c r="N74" s="57"/>
      <c r="O74" s="57"/>
      <c r="P74" s="59"/>
      <c r="Q74" s="59"/>
      <c r="R74" s="59">
        <v>30</v>
      </c>
      <c r="S74" s="59">
        <v>20</v>
      </c>
      <c r="T74" s="59"/>
      <c r="U74" s="59"/>
      <c r="V74" s="59"/>
      <c r="W74" s="59"/>
      <c r="X74" s="59">
        <v>2</v>
      </c>
      <c r="Y74" s="200">
        <f t="shared" si="19"/>
        <v>30</v>
      </c>
      <c r="Z74" s="200">
        <f t="shared" si="20"/>
        <v>0</v>
      </c>
      <c r="AA74" s="200">
        <f t="shared" si="21"/>
        <v>30</v>
      </c>
      <c r="AB74" s="200">
        <f t="shared" si="26"/>
        <v>0</v>
      </c>
      <c r="AC74" s="200">
        <f t="shared" si="27"/>
        <v>0</v>
      </c>
      <c r="AD74" s="200">
        <f t="shared" si="24"/>
        <v>50</v>
      </c>
      <c r="AE74" s="200">
        <f t="shared" si="25"/>
        <v>2</v>
      </c>
    </row>
    <row r="75" spans="1:31" s="149" customFormat="1" ht="35.25" customHeight="1">
      <c r="A75" s="214" t="s">
        <v>559</v>
      </c>
      <c r="B75" s="68" t="s">
        <v>284</v>
      </c>
      <c r="C75" s="245" t="s">
        <v>538</v>
      </c>
      <c r="D75" s="415"/>
      <c r="E75" s="244" t="s">
        <v>4</v>
      </c>
      <c r="F75" s="247"/>
      <c r="G75" s="57"/>
      <c r="H75" s="57"/>
      <c r="I75" s="57">
        <v>15</v>
      </c>
      <c r="J75" s="57">
        <v>10</v>
      </c>
      <c r="K75" s="57"/>
      <c r="L75" s="57"/>
      <c r="M75" s="57"/>
      <c r="N75" s="57"/>
      <c r="O75" s="57">
        <v>1</v>
      </c>
      <c r="P75" s="59"/>
      <c r="Q75" s="59"/>
      <c r="R75" s="59"/>
      <c r="S75" s="59"/>
      <c r="T75" s="59"/>
      <c r="U75" s="59"/>
      <c r="V75" s="59"/>
      <c r="W75" s="59"/>
      <c r="X75" s="59"/>
      <c r="Y75" s="200">
        <f t="shared" si="19"/>
        <v>15</v>
      </c>
      <c r="Z75" s="200">
        <f t="shared" si="20"/>
        <v>0</v>
      </c>
      <c r="AA75" s="200">
        <f t="shared" si="21"/>
        <v>15</v>
      </c>
      <c r="AB75" s="200">
        <f t="shared" si="26"/>
        <v>0</v>
      </c>
      <c r="AC75" s="200">
        <f t="shared" si="27"/>
        <v>0</v>
      </c>
      <c r="AD75" s="200">
        <f t="shared" si="24"/>
        <v>25</v>
      </c>
      <c r="AE75" s="200">
        <f t="shared" si="25"/>
        <v>1</v>
      </c>
    </row>
    <row r="76" spans="1:31" s="149" customFormat="1" ht="27.75" customHeight="1">
      <c r="A76" s="214" t="s">
        <v>560</v>
      </c>
      <c r="B76" s="68" t="s">
        <v>553</v>
      </c>
      <c r="C76" s="245" t="str">
        <f>Fakultety!D71</f>
        <v>0912-7LEK-D-DP</v>
      </c>
      <c r="D76" s="415"/>
      <c r="E76" s="244" t="s">
        <v>5</v>
      </c>
      <c r="F76" s="247"/>
      <c r="G76" s="57"/>
      <c r="H76" s="57"/>
      <c r="I76" s="57"/>
      <c r="J76" s="57"/>
      <c r="K76" s="57"/>
      <c r="L76" s="57"/>
      <c r="M76" s="57"/>
      <c r="N76" s="57"/>
      <c r="O76" s="57"/>
      <c r="P76" s="59">
        <v>15</v>
      </c>
      <c r="Q76" s="59">
        <v>10</v>
      </c>
      <c r="R76" s="59"/>
      <c r="S76" s="59"/>
      <c r="T76" s="59"/>
      <c r="U76" s="59"/>
      <c r="V76" s="59"/>
      <c r="W76" s="59"/>
      <c r="X76" s="59">
        <v>1</v>
      </c>
      <c r="Y76" s="200">
        <f>SUM(G76,I76,K76,M76,P76,R76,T76,V76)</f>
        <v>15</v>
      </c>
      <c r="Z76" s="200">
        <f>SUM(G76,P76)</f>
        <v>15</v>
      </c>
      <c r="AA76" s="200">
        <f>SUM(I76,R76)</f>
        <v>0</v>
      </c>
      <c r="AB76" s="200">
        <f t="shared" si="26"/>
        <v>0</v>
      </c>
      <c r="AC76" s="200">
        <f t="shared" si="27"/>
        <v>0</v>
      </c>
      <c r="AD76" s="200">
        <f>SUM(G76:M76,P76:W76,N76)</f>
        <v>25</v>
      </c>
      <c r="AE76" s="200">
        <f>SUM(O76,X76)</f>
        <v>1</v>
      </c>
    </row>
    <row r="77" spans="1:31" s="149" customFormat="1" ht="27.75" customHeight="1">
      <c r="A77" s="214" t="s">
        <v>561</v>
      </c>
      <c r="B77" s="68" t="s">
        <v>554</v>
      </c>
      <c r="C77" s="245" t="str">
        <f>Fakultety!D72</f>
        <v>0912-7LEK-D-SS</v>
      </c>
      <c r="D77" s="415"/>
      <c r="E77" s="244" t="s">
        <v>4</v>
      </c>
      <c r="F77" s="247"/>
      <c r="G77" s="57"/>
      <c r="H77" s="57"/>
      <c r="I77" s="57">
        <v>30</v>
      </c>
      <c r="J77" s="57">
        <v>20</v>
      </c>
      <c r="K77" s="57"/>
      <c r="L77" s="57"/>
      <c r="M77" s="57"/>
      <c r="N77" s="57"/>
      <c r="O77" s="57">
        <v>2</v>
      </c>
      <c r="P77" s="59"/>
      <c r="Q77" s="59"/>
      <c r="R77" s="59"/>
      <c r="S77" s="59"/>
      <c r="T77" s="59"/>
      <c r="U77" s="59"/>
      <c r="V77" s="59"/>
      <c r="W77" s="59"/>
      <c r="X77" s="59"/>
      <c r="Y77" s="200">
        <f>SUM(G77,I77,K77,M77,P77,R77,T77,V77)</f>
        <v>30</v>
      </c>
      <c r="Z77" s="200">
        <f>SUM(G77,P77)</f>
        <v>0</v>
      </c>
      <c r="AA77" s="200">
        <f>SUM(I77,R77)</f>
        <v>30</v>
      </c>
      <c r="AB77" s="200">
        <f t="shared" si="26"/>
        <v>0</v>
      </c>
      <c r="AC77" s="200">
        <f t="shared" si="27"/>
        <v>0</v>
      </c>
      <c r="AD77" s="200">
        <f>SUM(G77:M77,P77:W77,N77)</f>
        <v>50</v>
      </c>
      <c r="AE77" s="200">
        <f>SUM(O77,X77)</f>
        <v>2</v>
      </c>
    </row>
    <row r="78" spans="1:31" s="149" customFormat="1" ht="27" customHeight="1">
      <c r="A78" s="214" t="s">
        <v>562</v>
      </c>
      <c r="B78" s="68" t="s">
        <v>555</v>
      </c>
      <c r="C78" s="245" t="str">
        <f>Fakultety!D73</f>
        <v>0912-7LEK-D-DW</v>
      </c>
      <c r="D78" s="415"/>
      <c r="E78" s="244" t="s">
        <v>5</v>
      </c>
      <c r="F78" s="247"/>
      <c r="G78" s="57"/>
      <c r="H78" s="57"/>
      <c r="I78" s="57"/>
      <c r="J78" s="57"/>
      <c r="K78" s="57"/>
      <c r="L78" s="57"/>
      <c r="M78" s="57"/>
      <c r="N78" s="57"/>
      <c r="O78" s="57"/>
      <c r="P78" s="59"/>
      <c r="Q78" s="59"/>
      <c r="R78" s="59">
        <v>30</v>
      </c>
      <c r="S78" s="59">
        <v>20</v>
      </c>
      <c r="T78" s="59"/>
      <c r="U78" s="59"/>
      <c r="V78" s="59"/>
      <c r="W78" s="59"/>
      <c r="X78" s="59">
        <v>2</v>
      </c>
      <c r="Y78" s="200">
        <f>SUM(G78,I78,K78,M78,P78,R78,T78,V78)</f>
        <v>30</v>
      </c>
      <c r="Z78" s="200">
        <f>SUM(G78,P78)</f>
        <v>0</v>
      </c>
      <c r="AA78" s="200">
        <f>SUM(I78,R78)</f>
        <v>30</v>
      </c>
      <c r="AB78" s="200">
        <f t="shared" si="26"/>
        <v>0</v>
      </c>
      <c r="AC78" s="200">
        <f t="shared" si="27"/>
        <v>0</v>
      </c>
      <c r="AD78" s="200">
        <f>SUM(G78:M78,P78:W78,N78)</f>
        <v>50</v>
      </c>
      <c r="AE78" s="200">
        <f>SUM(O78,X78)</f>
        <v>2</v>
      </c>
    </row>
    <row r="79" spans="1:31" s="149" customFormat="1" ht="35.25" customHeight="1">
      <c r="A79" s="214" t="s">
        <v>563</v>
      </c>
      <c r="B79" s="68" t="s">
        <v>556</v>
      </c>
      <c r="C79" s="245" t="str">
        <f>Fakultety!D74</f>
        <v>0912-7LEK-D-NOM</v>
      </c>
      <c r="D79" s="415"/>
      <c r="E79" s="244" t="s">
        <v>5</v>
      </c>
      <c r="F79" s="247"/>
      <c r="G79" s="57"/>
      <c r="H79" s="57"/>
      <c r="I79" s="57"/>
      <c r="J79" s="57"/>
      <c r="K79" s="57"/>
      <c r="L79" s="57"/>
      <c r="M79" s="57"/>
      <c r="N79" s="57"/>
      <c r="O79" s="57"/>
      <c r="P79" s="59">
        <v>15</v>
      </c>
      <c r="Q79" s="59">
        <v>10</v>
      </c>
      <c r="R79" s="59"/>
      <c r="S79" s="59"/>
      <c r="T79" s="59"/>
      <c r="U79" s="59"/>
      <c r="V79" s="59"/>
      <c r="W79" s="59"/>
      <c r="X79" s="59">
        <v>1</v>
      </c>
      <c r="Y79" s="200">
        <f>SUM(G79,I79,K79,M79,P79,R79,T79,V79)</f>
        <v>15</v>
      </c>
      <c r="Z79" s="200">
        <f>SUM(G79,P79)</f>
        <v>15</v>
      </c>
      <c r="AA79" s="200">
        <f>SUM(I79,R79)</f>
        <v>0</v>
      </c>
      <c r="AB79" s="200">
        <f t="shared" si="26"/>
        <v>0</v>
      </c>
      <c r="AC79" s="200">
        <f t="shared" si="27"/>
        <v>0</v>
      </c>
      <c r="AD79" s="200">
        <f>SUM(G79:M79,P79:W79,N79)</f>
        <v>25</v>
      </c>
      <c r="AE79" s="200">
        <f>SUM(O79,X79)</f>
        <v>1</v>
      </c>
    </row>
    <row r="80" spans="1:31" s="149" customFormat="1" ht="28.5" customHeight="1">
      <c r="A80" s="214" t="s">
        <v>564</v>
      </c>
      <c r="B80" s="68" t="s">
        <v>557</v>
      </c>
      <c r="C80" s="245" t="str">
        <f>Fakultety!D75</f>
        <v>0912-7LEK-D-S</v>
      </c>
      <c r="D80" s="415"/>
      <c r="E80" s="244" t="s">
        <v>4</v>
      </c>
      <c r="F80" s="247"/>
      <c r="G80" s="57"/>
      <c r="H80" s="57"/>
      <c r="I80" s="57">
        <v>15</v>
      </c>
      <c r="J80" s="57">
        <v>10</v>
      </c>
      <c r="K80" s="57"/>
      <c r="L80" s="57"/>
      <c r="M80" s="57"/>
      <c r="N80" s="57"/>
      <c r="O80" s="57">
        <v>1</v>
      </c>
      <c r="P80" s="59"/>
      <c r="Q80" s="59"/>
      <c r="R80" s="59"/>
      <c r="S80" s="59"/>
      <c r="T80" s="59"/>
      <c r="U80" s="59"/>
      <c r="V80" s="59"/>
      <c r="W80" s="59"/>
      <c r="X80" s="59"/>
      <c r="Y80" s="200">
        <f>SUM(G80,I80,K80,M80,P80,R80,T80,V80)</f>
        <v>15</v>
      </c>
      <c r="Z80" s="200">
        <f>SUM(G80,P80)</f>
        <v>0</v>
      </c>
      <c r="AA80" s="200">
        <f>SUM(I80,R80)</f>
        <v>15</v>
      </c>
      <c r="AB80" s="200">
        <f t="shared" ref="AB80" si="35">SUM(K80,T80)</f>
        <v>0</v>
      </c>
      <c r="AC80" s="200">
        <f t="shared" ref="AC80" si="36">SUM(M80,V80)</f>
        <v>0</v>
      </c>
      <c r="AD80" s="200">
        <f>SUM(G80:M80,P80:W80,N80)</f>
        <v>25</v>
      </c>
      <c r="AE80" s="200">
        <f>SUM(O80,X80)</f>
        <v>1</v>
      </c>
    </row>
    <row r="81" spans="1:40">
      <c r="A81" s="215"/>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row>
    <row r="82" spans="1:40" ht="18.75">
      <c r="P82" s="3" t="s">
        <v>78</v>
      </c>
    </row>
    <row r="86" spans="1:40" ht="18.75">
      <c r="L86" s="335"/>
      <c r="M86" s="335"/>
      <c r="N86" s="335"/>
      <c r="O86" s="335"/>
      <c r="P86" s="335"/>
      <c r="Q86" s="335"/>
      <c r="R86" s="335"/>
      <c r="S86" s="335"/>
      <c r="T86" s="335"/>
      <c r="U86" s="315"/>
      <c r="V86" s="315"/>
      <c r="W86" s="315"/>
      <c r="X86" s="315"/>
      <c r="Y86" s="315"/>
      <c r="Z86" s="315"/>
      <c r="AA86" s="149"/>
      <c r="AB86" s="149"/>
      <c r="AC86" s="149"/>
      <c r="AD86" s="149"/>
      <c r="AE86" s="149"/>
      <c r="AF86" s="149"/>
      <c r="AG86" s="149"/>
      <c r="AH86" s="149"/>
      <c r="AI86" s="149"/>
      <c r="AJ86" s="149"/>
      <c r="AK86" s="149"/>
      <c r="AL86" s="149"/>
      <c r="AM86" s="149"/>
    </row>
    <row r="87" spans="1:40" ht="18.75">
      <c r="B87" s="3"/>
      <c r="C87" s="3"/>
      <c r="D87" s="3"/>
      <c r="E87" s="3"/>
      <c r="F87" s="3"/>
      <c r="G87" s="3"/>
      <c r="H87" s="4"/>
      <c r="I87" s="4"/>
      <c r="J87" s="4"/>
      <c r="L87" s="335"/>
      <c r="M87" s="335"/>
      <c r="N87" s="335"/>
      <c r="O87" s="335"/>
      <c r="P87" s="335"/>
      <c r="Q87" s="335"/>
      <c r="R87" s="335"/>
      <c r="S87" s="335"/>
      <c r="T87" s="335"/>
      <c r="U87" s="315"/>
      <c r="V87" s="315"/>
      <c r="W87" s="315"/>
      <c r="X87" s="315"/>
      <c r="Y87" s="315"/>
      <c r="Z87" s="315"/>
      <c r="AA87" s="149"/>
      <c r="AB87" s="149"/>
      <c r="AC87" s="149"/>
      <c r="AD87" s="149"/>
      <c r="AE87" s="149"/>
      <c r="AF87" s="149"/>
      <c r="AG87" s="149"/>
      <c r="AH87" s="149"/>
      <c r="AI87" s="149"/>
      <c r="AJ87" s="149"/>
      <c r="AK87" s="149"/>
      <c r="AL87" s="149"/>
      <c r="AM87" s="149"/>
    </row>
    <row r="88" spans="1:40" s="149" customFormat="1" ht="18.75">
      <c r="A88" s="150"/>
      <c r="B88" s="335" t="s">
        <v>299</v>
      </c>
      <c r="C88" s="335"/>
      <c r="D88" s="335"/>
      <c r="E88" s="335"/>
      <c r="F88" s="335"/>
      <c r="G88" s="335"/>
      <c r="H88" s="335"/>
      <c r="I88" s="335"/>
      <c r="J88" s="335"/>
      <c r="K88" s="315"/>
      <c r="L88" s="315"/>
      <c r="M88" s="315"/>
      <c r="N88" s="315"/>
      <c r="O88" s="315"/>
      <c r="P88" s="315"/>
      <c r="AN88"/>
    </row>
    <row r="89" spans="1:40" ht="18.75">
      <c r="B89" s="335" t="s">
        <v>395</v>
      </c>
      <c r="C89" s="335"/>
      <c r="D89" s="335"/>
      <c r="E89" s="335"/>
      <c r="F89" s="335"/>
      <c r="G89" s="335"/>
      <c r="H89" s="335"/>
      <c r="I89" s="335"/>
      <c r="J89" s="335"/>
      <c r="K89" s="315"/>
      <c r="L89" s="315"/>
      <c r="M89" s="315"/>
      <c r="N89" s="315"/>
      <c r="O89" s="315"/>
      <c r="P89" s="315"/>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row>
    <row r="90" spans="1:40" ht="18.75">
      <c r="B90" s="339" t="s">
        <v>362</v>
      </c>
      <c r="C90" s="339"/>
      <c r="D90" s="339"/>
      <c r="E90" s="339"/>
      <c r="F90" s="339"/>
      <c r="G90" s="339"/>
      <c r="H90" s="339"/>
      <c r="I90" s="335"/>
      <c r="J90" s="335"/>
      <c r="K90" s="315"/>
      <c r="L90" s="315"/>
      <c r="M90" s="315"/>
      <c r="N90" s="315"/>
      <c r="O90" s="315"/>
      <c r="P90" s="315"/>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row>
    <row r="91" spans="1:40" ht="18.75">
      <c r="B91" s="339" t="s">
        <v>363</v>
      </c>
      <c r="C91" s="339"/>
      <c r="D91" s="339"/>
      <c r="E91" s="339"/>
      <c r="F91" s="339"/>
      <c r="G91" s="339"/>
      <c r="H91" s="339"/>
      <c r="I91" s="335"/>
      <c r="J91" s="335"/>
      <c r="K91" s="315"/>
      <c r="L91" s="315"/>
      <c r="M91" s="315"/>
      <c r="N91" s="315"/>
      <c r="O91" s="315"/>
      <c r="P91" s="315"/>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row>
    <row r="92" spans="1:40" ht="18.75">
      <c r="B92" s="339" t="s">
        <v>604</v>
      </c>
      <c r="C92" s="339"/>
      <c r="D92" s="339"/>
      <c r="E92" s="339"/>
      <c r="F92" s="339"/>
      <c r="G92" s="339"/>
      <c r="H92" s="339"/>
      <c r="I92" s="335"/>
      <c r="J92" s="335"/>
      <c r="K92" s="315"/>
      <c r="L92" s="315"/>
      <c r="M92" s="315"/>
      <c r="N92" s="315"/>
      <c r="O92" s="315"/>
      <c r="P92" s="315"/>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row>
    <row r="93" spans="1:40" ht="18.75">
      <c r="B93" s="339" t="s">
        <v>364</v>
      </c>
      <c r="C93" s="339"/>
      <c r="D93" s="339"/>
      <c r="E93" s="339"/>
      <c r="F93" s="339"/>
      <c r="G93" s="339"/>
      <c r="H93" s="339"/>
      <c r="I93" s="335"/>
      <c r="J93" s="335"/>
      <c r="K93" s="315"/>
      <c r="L93" s="315"/>
      <c r="M93" s="315"/>
      <c r="N93" s="315"/>
      <c r="O93" s="315"/>
      <c r="P93" s="315"/>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row>
    <row r="94" spans="1:40" ht="18.75">
      <c r="B94" s="339" t="s">
        <v>365</v>
      </c>
      <c r="C94" s="339"/>
      <c r="D94" s="339"/>
      <c r="E94" s="339"/>
      <c r="F94" s="339"/>
      <c r="G94" s="339"/>
      <c r="H94" s="339"/>
      <c r="I94" s="335"/>
      <c r="J94" s="335"/>
      <c r="K94" s="315"/>
      <c r="L94" s="315"/>
      <c r="M94" s="315"/>
      <c r="N94" s="315"/>
      <c r="O94" s="315"/>
      <c r="P94" s="315"/>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row>
    <row r="95" spans="1:40" ht="18.75">
      <c r="B95" s="339" t="s">
        <v>366</v>
      </c>
      <c r="C95" s="339"/>
      <c r="D95" s="339"/>
      <c r="E95" s="339"/>
      <c r="F95" s="339"/>
      <c r="G95" s="339"/>
      <c r="H95" s="339"/>
      <c r="I95" s="335"/>
      <c r="J95" s="335"/>
      <c r="K95" s="315"/>
      <c r="L95" s="315"/>
      <c r="M95" s="315"/>
      <c r="N95" s="315"/>
      <c r="O95" s="315"/>
      <c r="P95" s="315"/>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row>
    <row r="96" spans="1:40" ht="18.75">
      <c r="B96" s="339" t="s">
        <v>367</v>
      </c>
      <c r="C96" s="339"/>
      <c r="D96" s="339"/>
      <c r="E96" s="339"/>
      <c r="F96" s="339"/>
      <c r="G96" s="339"/>
      <c r="H96" s="339"/>
      <c r="I96" s="335"/>
      <c r="J96" s="335"/>
      <c r="K96" s="315"/>
      <c r="L96" s="315"/>
      <c r="M96" s="315"/>
      <c r="N96" s="315"/>
      <c r="O96" s="315"/>
      <c r="P96" s="315"/>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row>
    <row r="97" spans="1:39" ht="18.75">
      <c r="B97" s="339" t="s">
        <v>605</v>
      </c>
      <c r="C97" s="339"/>
      <c r="D97" s="339"/>
      <c r="E97" s="339"/>
      <c r="F97" s="339"/>
      <c r="G97" s="339"/>
      <c r="H97" s="339"/>
      <c r="I97" s="335"/>
      <c r="J97" s="335"/>
      <c r="K97" s="315"/>
      <c r="L97" s="315"/>
      <c r="M97" s="315"/>
      <c r="N97" s="315"/>
      <c r="O97" s="315"/>
      <c r="P97" s="315"/>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row>
    <row r="98" spans="1:39" ht="18.75">
      <c r="B98" s="339" t="s">
        <v>606</v>
      </c>
      <c r="C98" s="339"/>
      <c r="D98" s="339"/>
      <c r="E98" s="339"/>
      <c r="F98" s="339"/>
      <c r="G98" s="339"/>
      <c r="H98" s="339"/>
      <c r="I98" s="335"/>
      <c r="J98" s="335"/>
      <c r="K98" s="315"/>
      <c r="L98" s="315"/>
      <c r="M98" s="315"/>
      <c r="N98" s="315"/>
      <c r="O98" s="315"/>
      <c r="P98" s="315"/>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row>
    <row r="99" spans="1:39" ht="18.75">
      <c r="B99" s="339" t="s">
        <v>607</v>
      </c>
      <c r="C99" s="339"/>
      <c r="D99" s="339"/>
      <c r="E99" s="339"/>
      <c r="F99" s="339"/>
      <c r="G99" s="339"/>
      <c r="H99" s="339"/>
      <c r="I99" s="335"/>
      <c r="J99" s="335"/>
      <c r="K99" s="315"/>
      <c r="L99" s="315"/>
      <c r="M99" s="315"/>
      <c r="N99" s="315"/>
      <c r="O99" s="315"/>
      <c r="P99" s="315"/>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row>
    <row r="100" spans="1:39" ht="18.75">
      <c r="B100" s="339" t="s">
        <v>608</v>
      </c>
      <c r="C100" s="339"/>
      <c r="D100" s="339"/>
      <c r="E100" s="339"/>
      <c r="F100" s="339"/>
      <c r="G100" s="339"/>
      <c r="H100" s="339"/>
      <c r="I100" s="335"/>
      <c r="J100" s="335"/>
      <c r="K100" s="315"/>
      <c r="L100" s="315"/>
      <c r="M100" s="315"/>
      <c r="N100" s="315"/>
      <c r="O100" s="315"/>
      <c r="P100" s="315"/>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row>
    <row r="101" spans="1:39" ht="18.75">
      <c r="B101" s="339" t="s">
        <v>609</v>
      </c>
      <c r="C101" s="339"/>
      <c r="D101" s="339"/>
      <c r="E101" s="339"/>
      <c r="F101" s="339"/>
      <c r="G101" s="339"/>
      <c r="H101" s="339"/>
      <c r="I101" s="335"/>
      <c r="J101" s="335"/>
      <c r="K101" s="315"/>
      <c r="L101" s="315"/>
      <c r="M101" s="315"/>
      <c r="N101" s="315"/>
      <c r="O101" s="315"/>
      <c r="P101" s="315"/>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row>
    <row r="102" spans="1:39" ht="18.75">
      <c r="B102" s="335" t="s">
        <v>396</v>
      </c>
      <c r="C102" s="339"/>
      <c r="D102" s="339"/>
      <c r="E102" s="339"/>
      <c r="F102" s="339"/>
      <c r="G102" s="339"/>
      <c r="H102" s="339"/>
      <c r="I102" s="335"/>
      <c r="J102" s="335"/>
      <c r="K102" s="315"/>
      <c r="L102" s="315"/>
      <c r="M102" s="315"/>
      <c r="N102" s="315"/>
      <c r="O102" s="315"/>
      <c r="P102" s="315"/>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row>
    <row r="103" spans="1:39" ht="18.75">
      <c r="B103" s="339" t="s">
        <v>368</v>
      </c>
      <c r="C103" s="339"/>
      <c r="D103" s="339"/>
      <c r="E103" s="339"/>
      <c r="F103" s="339"/>
      <c r="G103" s="339"/>
      <c r="H103" s="339"/>
      <c r="I103" s="335"/>
      <c r="J103" s="335"/>
      <c r="K103" s="315"/>
      <c r="L103" s="315"/>
      <c r="M103" s="315"/>
      <c r="N103" s="315"/>
      <c r="O103" s="315"/>
      <c r="P103" s="315"/>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row>
    <row r="104" spans="1:39" ht="18.75">
      <c r="B104" s="339" t="s">
        <v>369</v>
      </c>
      <c r="C104" s="339"/>
      <c r="D104" s="339"/>
      <c r="E104" s="339"/>
      <c r="F104" s="339"/>
      <c r="G104" s="339"/>
      <c r="H104" s="339"/>
      <c r="I104" s="335"/>
      <c r="J104" s="335"/>
      <c r="K104" s="315"/>
      <c r="L104" s="315"/>
      <c r="M104" s="315"/>
      <c r="N104" s="315"/>
      <c r="O104" s="315"/>
      <c r="P104" s="315"/>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row>
    <row r="105" spans="1:39" ht="18.75">
      <c r="B105" s="339" t="s">
        <v>370</v>
      </c>
      <c r="C105" s="339"/>
      <c r="D105" s="339"/>
      <c r="E105" s="339"/>
      <c r="F105" s="339"/>
      <c r="G105" s="339"/>
      <c r="H105" s="339"/>
      <c r="I105" s="335"/>
      <c r="J105" s="335"/>
      <c r="K105" s="315"/>
      <c r="L105" s="315"/>
      <c r="M105" s="315"/>
      <c r="N105" s="315"/>
      <c r="O105" s="315"/>
      <c r="P105" s="315"/>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row>
    <row r="106" spans="1:39" s="149" customFormat="1" ht="18.75">
      <c r="A106" s="150"/>
      <c r="B106" s="339" t="s">
        <v>364</v>
      </c>
      <c r="C106" s="339"/>
      <c r="D106" s="339"/>
      <c r="E106" s="339"/>
      <c r="F106" s="339"/>
      <c r="G106" s="339"/>
      <c r="H106" s="339"/>
      <c r="I106" s="335"/>
      <c r="J106" s="335"/>
      <c r="K106" s="315"/>
      <c r="L106" s="315"/>
      <c r="M106" s="315"/>
      <c r="N106" s="315"/>
      <c r="O106" s="315"/>
      <c r="P106" s="315"/>
    </row>
    <row r="107" spans="1:39" ht="18.75">
      <c r="B107" s="339" t="s">
        <v>371</v>
      </c>
      <c r="C107" s="339"/>
      <c r="D107" s="339"/>
      <c r="E107" s="339"/>
      <c r="F107" s="339"/>
      <c r="G107" s="339"/>
      <c r="H107" s="339"/>
      <c r="I107" s="335"/>
      <c r="J107" s="335"/>
      <c r="K107" s="315"/>
      <c r="L107" s="315"/>
      <c r="M107" s="315"/>
      <c r="N107" s="315"/>
      <c r="O107" s="315"/>
      <c r="P107" s="315"/>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row>
    <row r="108" spans="1:39" ht="18.75">
      <c r="B108" s="339" t="s">
        <v>372</v>
      </c>
      <c r="C108" s="339"/>
      <c r="D108" s="339"/>
      <c r="E108" s="339"/>
      <c r="F108" s="339"/>
      <c r="G108" s="339"/>
      <c r="H108" s="339"/>
      <c r="I108" s="335"/>
      <c r="J108" s="335"/>
      <c r="K108" s="315"/>
      <c r="L108" s="315"/>
      <c r="M108" s="315"/>
      <c r="N108" s="315"/>
      <c r="O108" s="315"/>
      <c r="P108" s="315"/>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row>
    <row r="109" spans="1:39" ht="18.75">
      <c r="B109" s="339" t="s">
        <v>373</v>
      </c>
      <c r="C109" s="339"/>
      <c r="D109" s="339"/>
      <c r="E109" s="339"/>
      <c r="F109" s="339"/>
      <c r="G109" s="339"/>
      <c r="H109" s="339"/>
      <c r="I109" s="335"/>
      <c r="J109" s="335"/>
      <c r="K109" s="315"/>
      <c r="L109" s="315"/>
      <c r="M109" s="315"/>
      <c r="N109" s="315"/>
      <c r="O109" s="315"/>
      <c r="P109" s="315"/>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row>
    <row r="110" spans="1:39" ht="18.75">
      <c r="B110" s="339" t="s">
        <v>382</v>
      </c>
      <c r="C110" s="339"/>
      <c r="D110" s="339"/>
      <c r="E110" s="339"/>
      <c r="F110" s="339"/>
      <c r="G110" s="339"/>
      <c r="H110" s="339"/>
      <c r="I110" s="335"/>
      <c r="J110" s="335"/>
      <c r="K110" s="315"/>
      <c r="L110" s="315"/>
      <c r="M110" s="315"/>
      <c r="N110" s="315"/>
      <c r="O110" s="315"/>
      <c r="P110" s="315"/>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row>
    <row r="111" spans="1:39" ht="18.75">
      <c r="B111" s="335" t="s">
        <v>374</v>
      </c>
      <c r="C111" s="315"/>
      <c r="D111" s="315"/>
      <c r="E111" s="315"/>
      <c r="F111" s="315"/>
      <c r="G111" s="315"/>
      <c r="H111" s="315"/>
      <c r="I111" s="315"/>
      <c r="J111" s="315"/>
      <c r="K111" s="315"/>
      <c r="L111" s="315"/>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row>
    <row r="112" spans="1:39" ht="18.75">
      <c r="B112" s="335" t="s">
        <v>375</v>
      </c>
      <c r="C112" s="315"/>
      <c r="D112" s="315"/>
      <c r="E112" s="315"/>
      <c r="F112" s="315"/>
      <c r="G112" s="315"/>
      <c r="H112" s="315"/>
      <c r="I112" s="315"/>
      <c r="J112" s="315"/>
      <c r="K112" s="315"/>
      <c r="L112" s="315"/>
      <c r="M112" s="149"/>
      <c r="N112" s="149"/>
      <c r="O112" s="149"/>
      <c r="P112" s="149"/>
      <c r="Q112" s="149"/>
      <c r="R112" s="149"/>
      <c r="S112" s="149"/>
      <c r="T112" s="149"/>
      <c r="U112" s="149"/>
      <c r="V112" s="149"/>
      <c r="W112" s="149"/>
      <c r="X112" s="149"/>
      <c r="Y112" s="149"/>
      <c r="Z112" s="149"/>
      <c r="AA112" s="149"/>
      <c r="AB112" s="149"/>
      <c r="AC112" s="149"/>
      <c r="AD112" s="149"/>
    </row>
    <row r="113" spans="2:30" ht="20.25">
      <c r="B113" s="339" t="s">
        <v>376</v>
      </c>
      <c r="C113" s="315"/>
      <c r="D113" s="315"/>
      <c r="E113" s="315"/>
      <c r="F113" s="315"/>
      <c r="G113" s="382"/>
      <c r="H113" s="315"/>
      <c r="I113" s="315"/>
      <c r="J113" s="315"/>
      <c r="K113" s="315"/>
      <c r="L113" s="315"/>
      <c r="M113" s="149"/>
      <c r="N113" s="149"/>
      <c r="O113" s="149"/>
      <c r="P113" s="149"/>
      <c r="Q113" s="149"/>
      <c r="R113" s="149"/>
      <c r="S113" s="149"/>
      <c r="T113" s="149"/>
      <c r="U113" s="149"/>
      <c r="V113" s="149"/>
      <c r="W113" s="149"/>
      <c r="X113" s="149"/>
      <c r="Y113" s="149"/>
      <c r="Z113" s="149"/>
      <c r="AA113" s="149"/>
      <c r="AB113" s="149"/>
      <c r="AC113" s="149"/>
      <c r="AD113" s="149"/>
    </row>
    <row r="114" spans="2:30" ht="20.25">
      <c r="B114" s="339" t="s">
        <v>377</v>
      </c>
      <c r="C114" s="315"/>
      <c r="D114" s="315"/>
      <c r="E114" s="315"/>
      <c r="F114" s="315"/>
      <c r="G114" s="382"/>
      <c r="H114" s="315"/>
      <c r="I114" s="315"/>
      <c r="J114" s="315"/>
      <c r="K114" s="315"/>
      <c r="L114" s="315"/>
      <c r="M114" s="149"/>
      <c r="N114" s="149"/>
      <c r="O114" s="149"/>
      <c r="P114" s="149"/>
      <c r="Q114" s="149"/>
      <c r="R114" s="149"/>
      <c r="S114" s="149"/>
      <c r="T114" s="149"/>
      <c r="U114" s="149"/>
      <c r="V114" s="149"/>
      <c r="W114" s="149"/>
      <c r="X114" s="149"/>
      <c r="Y114" s="149"/>
      <c r="Z114" s="149"/>
      <c r="AA114" s="149"/>
      <c r="AB114" s="149"/>
      <c r="AC114" s="149"/>
      <c r="AD114" s="149"/>
    </row>
    <row r="115" spans="2:30" ht="18.75">
      <c r="B115" s="335" t="s">
        <v>378</v>
      </c>
      <c r="C115" s="315"/>
      <c r="D115" s="315"/>
      <c r="E115" s="315"/>
      <c r="F115" s="315"/>
      <c r="G115" s="315"/>
      <c r="H115" s="315"/>
      <c r="I115" s="315"/>
      <c r="J115" s="315"/>
      <c r="K115" s="315"/>
      <c r="L115" s="315"/>
      <c r="M115" s="149"/>
      <c r="N115" s="149"/>
      <c r="O115" s="149"/>
      <c r="P115" s="149"/>
      <c r="Q115" s="149"/>
      <c r="R115" s="149"/>
      <c r="S115" s="149"/>
      <c r="T115" s="149"/>
      <c r="U115" s="149"/>
      <c r="V115" s="149"/>
      <c r="W115" s="149"/>
      <c r="X115" s="149"/>
      <c r="Y115" s="149"/>
      <c r="Z115" s="149"/>
      <c r="AA115" s="149"/>
      <c r="AB115" s="149"/>
      <c r="AC115" s="149"/>
      <c r="AD115" s="149"/>
    </row>
    <row r="116" spans="2:30" ht="20.25">
      <c r="B116" s="339" t="s">
        <v>379</v>
      </c>
      <c r="C116" s="315"/>
      <c r="D116" s="315"/>
      <c r="E116" s="315"/>
      <c r="F116" s="315"/>
      <c r="G116" s="382"/>
      <c r="H116" s="315"/>
      <c r="I116" s="315"/>
      <c r="J116" s="315"/>
      <c r="K116" s="315"/>
      <c r="L116" s="315"/>
      <c r="M116" s="149"/>
      <c r="N116" s="149"/>
      <c r="O116" s="149"/>
      <c r="P116" s="149"/>
      <c r="Q116" s="149"/>
      <c r="R116" s="149"/>
      <c r="S116" s="149"/>
      <c r="T116" s="149"/>
      <c r="U116" s="149"/>
      <c r="V116" s="149"/>
      <c r="W116" s="149"/>
      <c r="X116" s="149"/>
      <c r="Y116" s="149"/>
      <c r="Z116" s="149"/>
      <c r="AA116" s="149"/>
      <c r="AB116" s="149"/>
      <c r="AC116" s="149"/>
      <c r="AD116" s="149"/>
    </row>
    <row r="117" spans="2:30" ht="20.25">
      <c r="B117" s="339" t="s">
        <v>380</v>
      </c>
      <c r="C117" s="315"/>
      <c r="D117" s="315"/>
      <c r="E117" s="315"/>
      <c r="F117" s="315"/>
      <c r="G117" s="382"/>
      <c r="H117" s="315"/>
      <c r="I117" s="315"/>
      <c r="J117" s="315"/>
      <c r="K117" s="315"/>
      <c r="L117" s="315"/>
      <c r="M117" s="149"/>
      <c r="N117" s="149"/>
      <c r="O117" s="149"/>
      <c r="P117" s="149"/>
      <c r="Q117" s="149"/>
      <c r="R117" s="149"/>
      <c r="S117" s="149"/>
      <c r="T117" s="149"/>
      <c r="U117" s="149"/>
      <c r="V117" s="149"/>
      <c r="W117" s="149"/>
      <c r="X117" s="149"/>
      <c r="Y117" s="149"/>
      <c r="Z117" s="149"/>
      <c r="AA117" s="149"/>
      <c r="AB117" s="149"/>
      <c r="AC117" s="149"/>
      <c r="AD117" s="149"/>
    </row>
    <row r="118" spans="2:30" ht="21">
      <c r="B118" s="352" t="s">
        <v>340</v>
      </c>
      <c r="C118" s="351"/>
      <c r="D118" s="351"/>
      <c r="E118" s="351"/>
      <c r="F118" s="351"/>
      <c r="G118" s="351"/>
      <c r="H118" s="351"/>
      <c r="I118" s="351"/>
      <c r="J118" s="351"/>
      <c r="K118" s="351"/>
      <c r="L118" s="351"/>
      <c r="M118" s="351"/>
      <c r="N118" s="351"/>
      <c r="O118" s="351"/>
      <c r="P118" s="351"/>
      <c r="Q118" s="149"/>
      <c r="R118" s="149"/>
      <c r="S118" s="149"/>
      <c r="T118" s="149"/>
      <c r="U118" s="149"/>
      <c r="V118" s="149"/>
      <c r="W118" s="149"/>
      <c r="X118" s="149"/>
      <c r="Y118" s="149"/>
      <c r="Z118" s="149"/>
      <c r="AA118" s="149"/>
      <c r="AB118" s="149"/>
      <c r="AC118" s="149"/>
      <c r="AD118" s="149"/>
    </row>
    <row r="119" spans="2:30" ht="18.75">
      <c r="B119" s="353" t="s">
        <v>381</v>
      </c>
      <c r="C119" s="26"/>
      <c r="D119" s="26"/>
      <c r="E119" s="26"/>
      <c r="F119" s="26"/>
      <c r="G119" s="353"/>
      <c r="H119" s="353"/>
      <c r="I119" s="353"/>
      <c r="J119" s="353"/>
      <c r="K119" s="353"/>
      <c r="L119" s="353"/>
      <c r="M119" s="353"/>
      <c r="N119" s="353"/>
      <c r="O119" s="353"/>
      <c r="P119" s="353"/>
      <c r="Q119" s="4"/>
      <c r="R119" s="149"/>
      <c r="S119" s="149"/>
      <c r="T119" s="149"/>
      <c r="U119" s="149"/>
      <c r="V119" s="149"/>
      <c r="W119" s="149"/>
      <c r="X119" s="149"/>
      <c r="Y119" s="149"/>
      <c r="Z119" s="149"/>
      <c r="AA119" s="149"/>
      <c r="AB119" s="149"/>
      <c r="AC119" s="149"/>
      <c r="AD119" s="149"/>
    </row>
    <row r="120" spans="2:30">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c r="AB120" s="149"/>
      <c r="AC120" s="149"/>
      <c r="AD120" s="149"/>
    </row>
    <row r="121" spans="2:30" ht="21">
      <c r="B121" s="149"/>
      <c r="C121" s="350" t="s">
        <v>389</v>
      </c>
      <c r="D121" s="350"/>
      <c r="E121" s="350"/>
      <c r="F121" s="350"/>
      <c r="G121" s="351"/>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row>
  </sheetData>
  <mergeCells count="46">
    <mergeCell ref="A12:C12"/>
    <mergeCell ref="AD6:AD9"/>
    <mergeCell ref="AE6:AE9"/>
    <mergeCell ref="G6:X6"/>
    <mergeCell ref="G7:O7"/>
    <mergeCell ref="P7:X7"/>
    <mergeCell ref="G8:H8"/>
    <mergeCell ref="I8:J8"/>
    <mergeCell ref="K8:L8"/>
    <mergeCell ref="Z6:Z9"/>
    <mergeCell ref="AA6:AA9"/>
    <mergeCell ref="AB6:AB9"/>
    <mergeCell ref="AC6:AC9"/>
    <mergeCell ref="A6:A9"/>
    <mergeCell ref="B6:B9"/>
    <mergeCell ref="C6:C9"/>
    <mergeCell ref="D6:F7"/>
    <mergeCell ref="Y6:Y9"/>
    <mergeCell ref="D8:D9"/>
    <mergeCell ref="E8:E9"/>
    <mergeCell ref="F8:F9"/>
    <mergeCell ref="X8:X9"/>
    <mergeCell ref="M8:N8"/>
    <mergeCell ref="O8:O9"/>
    <mergeCell ref="P8:Q8"/>
    <mergeCell ref="R8:S8"/>
    <mergeCell ref="T8:U8"/>
    <mergeCell ref="V8:W8"/>
    <mergeCell ref="A2:B2"/>
    <mergeCell ref="H2:P2"/>
    <mergeCell ref="A3:B3"/>
    <mergeCell ref="A1:AE1"/>
    <mergeCell ref="G5:AE5"/>
    <mergeCell ref="A5:F5"/>
    <mergeCell ref="A73:A74"/>
    <mergeCell ref="A31:C31"/>
    <mergeCell ref="A18:C18"/>
    <mergeCell ref="A35:C35"/>
    <mergeCell ref="A52:AE52"/>
    <mergeCell ref="A50:C50"/>
    <mergeCell ref="A49:C49"/>
    <mergeCell ref="A42:C42"/>
    <mergeCell ref="A39:C39"/>
    <mergeCell ref="B45:D45"/>
    <mergeCell ref="B44:D44"/>
    <mergeCell ref="B46:D46"/>
  </mergeCells>
  <pageMargins left="0.23622047244094491" right="0.23622047244094491" top="0" bottom="0" header="0.31496062992125984" footer="0.31496062992125984"/>
  <pageSetup paperSize="9" scale="19" orientation="landscape" r:id="rId1"/>
  <rowBreaks count="1" manualBreakCount="1">
    <brk id="49" max="16383" man="1"/>
  </rowBreaks>
  <colBreaks count="1" manualBreakCount="1">
    <brk id="3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2"/>
  <sheetViews>
    <sheetView zoomScale="80" zoomScaleNormal="80" workbookViewId="0">
      <pane ySplit="8" topLeftCell="A9" activePane="bottomLeft" state="frozen"/>
      <selection pane="bottomLeft" activeCell="D16" sqref="D16"/>
    </sheetView>
  </sheetViews>
  <sheetFormatPr defaultRowHeight="15"/>
  <cols>
    <col min="1" max="1" width="6.42578125" style="150" customWidth="1"/>
    <col min="2" max="2" width="37.7109375" customWidth="1"/>
    <col min="3" max="3" width="23.5703125" customWidth="1"/>
    <col min="4" max="6" width="7.28515625" customWidth="1"/>
    <col min="7" max="24" width="5.5703125" customWidth="1"/>
    <col min="25" max="25" width="8.42578125" customWidth="1"/>
    <col min="26" max="29" width="6.42578125" customWidth="1"/>
    <col min="30" max="30" width="11.28515625" customWidth="1"/>
    <col min="31" max="31" width="8.7109375" customWidth="1"/>
  </cols>
  <sheetData>
    <row r="1" spans="1:31" ht="48.75" customHeight="1">
      <c r="A1" s="454" t="s">
        <v>263</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row>
    <row r="2" spans="1:31" ht="54" customHeight="1">
      <c r="A2" s="420" t="s">
        <v>398</v>
      </c>
      <c r="B2" s="421"/>
      <c r="C2" s="75" t="s">
        <v>59</v>
      </c>
      <c r="D2" s="76"/>
      <c r="E2" s="79"/>
      <c r="F2" s="79"/>
      <c r="G2" s="79"/>
      <c r="H2" s="465" t="s">
        <v>170</v>
      </c>
      <c r="I2" s="465"/>
      <c r="J2" s="465"/>
      <c r="K2" s="465"/>
      <c r="L2" s="465"/>
      <c r="M2" s="465"/>
      <c r="N2" s="465"/>
      <c r="O2" s="465"/>
      <c r="P2" s="465"/>
      <c r="Q2" s="80"/>
      <c r="R2" s="80"/>
      <c r="S2" s="80"/>
      <c r="T2" s="80"/>
      <c r="U2" s="80"/>
      <c r="V2" s="80"/>
      <c r="W2" s="80"/>
      <c r="X2" s="80"/>
      <c r="Y2" s="80"/>
      <c r="Z2" s="80"/>
      <c r="AA2" s="80"/>
      <c r="AB2" s="80"/>
      <c r="AC2" s="80"/>
      <c r="AD2" s="80"/>
      <c r="AE2" s="80"/>
    </row>
    <row r="3" spans="1:31" ht="38.25" customHeight="1" thickBot="1">
      <c r="A3" s="79" t="s">
        <v>255</v>
      </c>
      <c r="B3" s="88"/>
      <c r="C3" s="236"/>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1" ht="19.5" customHeight="1">
      <c r="A4" s="571"/>
      <c r="B4" s="572"/>
      <c r="C4" s="572"/>
      <c r="D4" s="572"/>
      <c r="E4" s="572"/>
      <c r="F4" s="573"/>
      <c r="G4" s="574" t="s">
        <v>32</v>
      </c>
      <c r="H4" s="575"/>
      <c r="I4" s="575"/>
      <c r="J4" s="575"/>
      <c r="K4" s="575"/>
      <c r="L4" s="575"/>
      <c r="M4" s="575"/>
      <c r="N4" s="575"/>
      <c r="O4" s="575"/>
      <c r="P4" s="575"/>
      <c r="Q4" s="575"/>
      <c r="R4" s="575"/>
      <c r="S4" s="575"/>
      <c r="T4" s="575"/>
      <c r="U4" s="575"/>
      <c r="V4" s="575"/>
      <c r="W4" s="575"/>
      <c r="X4" s="575"/>
      <c r="Y4" s="575"/>
      <c r="Z4" s="575"/>
      <c r="AA4" s="575"/>
      <c r="AB4" s="575"/>
      <c r="AC4" s="575"/>
      <c r="AD4" s="575"/>
      <c r="AE4" s="576"/>
    </row>
    <row r="5" spans="1:31" ht="19.5" customHeight="1">
      <c r="A5" s="570" t="s">
        <v>26</v>
      </c>
      <c r="B5" s="556" t="s">
        <v>27</v>
      </c>
      <c r="C5" s="556" t="s">
        <v>28</v>
      </c>
      <c r="D5" s="534" t="s">
        <v>158</v>
      </c>
      <c r="E5" s="534"/>
      <c r="F5" s="534"/>
      <c r="G5" s="37"/>
      <c r="H5" s="37"/>
      <c r="I5" s="37"/>
      <c r="J5" s="37"/>
      <c r="K5" s="37"/>
      <c r="L5" s="37"/>
      <c r="M5" s="37"/>
      <c r="N5" s="37"/>
      <c r="O5" s="37" t="s">
        <v>171</v>
      </c>
      <c r="P5" s="37"/>
      <c r="Q5" s="37"/>
      <c r="R5" s="37"/>
      <c r="S5" s="37"/>
      <c r="T5" s="37"/>
      <c r="U5" s="37"/>
      <c r="V5" s="37"/>
      <c r="W5" s="37"/>
      <c r="X5" s="37"/>
      <c r="Y5" s="535" t="s">
        <v>35</v>
      </c>
      <c r="Z5" s="535" t="s">
        <v>2</v>
      </c>
      <c r="AA5" s="535" t="s">
        <v>173</v>
      </c>
      <c r="AB5" s="535" t="s">
        <v>174</v>
      </c>
      <c r="AC5" s="535" t="s">
        <v>2</v>
      </c>
      <c r="AD5" s="535" t="s">
        <v>37</v>
      </c>
      <c r="AE5" s="535" t="s">
        <v>36</v>
      </c>
    </row>
    <row r="6" spans="1:31" ht="22.5" customHeight="1">
      <c r="A6" s="570"/>
      <c r="B6" s="556"/>
      <c r="C6" s="556"/>
      <c r="D6" s="534"/>
      <c r="E6" s="534"/>
      <c r="F6" s="534"/>
      <c r="G6" s="562" t="s">
        <v>176</v>
      </c>
      <c r="H6" s="563"/>
      <c r="I6" s="563"/>
      <c r="J6" s="563"/>
      <c r="K6" s="563"/>
      <c r="L6" s="563"/>
      <c r="M6" s="563"/>
      <c r="N6" s="563"/>
      <c r="O6" s="564"/>
      <c r="P6" s="565" t="s">
        <v>177</v>
      </c>
      <c r="Q6" s="566"/>
      <c r="R6" s="566"/>
      <c r="S6" s="566"/>
      <c r="T6" s="566"/>
      <c r="U6" s="566"/>
      <c r="V6" s="566"/>
      <c r="W6" s="566"/>
      <c r="X6" s="567"/>
      <c r="Y6" s="536"/>
      <c r="Z6" s="536"/>
      <c r="AA6" s="536"/>
      <c r="AB6" s="536"/>
      <c r="AC6" s="536"/>
      <c r="AD6" s="536"/>
      <c r="AE6" s="536"/>
    </row>
    <row r="7" spans="1:31" ht="25.5" customHeight="1">
      <c r="A7" s="553"/>
      <c r="B7" s="537"/>
      <c r="C7" s="537"/>
      <c r="D7" s="537" t="s">
        <v>0</v>
      </c>
      <c r="E7" s="537" t="s">
        <v>29</v>
      </c>
      <c r="F7" s="537" t="s">
        <v>30</v>
      </c>
      <c r="G7" s="541" t="s">
        <v>256</v>
      </c>
      <c r="H7" s="542"/>
      <c r="I7" s="541" t="s">
        <v>257</v>
      </c>
      <c r="J7" s="542"/>
      <c r="K7" s="541" t="s">
        <v>258</v>
      </c>
      <c r="L7" s="542"/>
      <c r="M7" s="541" t="s">
        <v>259</v>
      </c>
      <c r="N7" s="542"/>
      <c r="O7" s="543" t="s">
        <v>1</v>
      </c>
      <c r="P7" s="545" t="s">
        <v>256</v>
      </c>
      <c r="Q7" s="546"/>
      <c r="R7" s="545" t="s">
        <v>257</v>
      </c>
      <c r="S7" s="546"/>
      <c r="T7" s="545" t="s">
        <v>258</v>
      </c>
      <c r="U7" s="546"/>
      <c r="V7" s="545" t="s">
        <v>259</v>
      </c>
      <c r="W7" s="546"/>
      <c r="X7" s="539" t="s">
        <v>1</v>
      </c>
      <c r="Y7" s="536"/>
      <c r="Z7" s="536"/>
      <c r="AA7" s="536"/>
      <c r="AB7" s="536"/>
      <c r="AC7" s="536"/>
      <c r="AD7" s="536"/>
      <c r="AE7" s="536"/>
    </row>
    <row r="8" spans="1:31" ht="51" customHeight="1">
      <c r="A8" s="570"/>
      <c r="B8" s="556"/>
      <c r="C8" s="556"/>
      <c r="D8" s="538"/>
      <c r="E8" s="538"/>
      <c r="F8" s="538"/>
      <c r="G8" s="65" t="s">
        <v>33</v>
      </c>
      <c r="H8" s="65" t="s">
        <v>34</v>
      </c>
      <c r="I8" s="65" t="s">
        <v>33</v>
      </c>
      <c r="J8" s="65" t="s">
        <v>34</v>
      </c>
      <c r="K8" s="65" t="s">
        <v>33</v>
      </c>
      <c r="L8" s="65" t="s">
        <v>34</v>
      </c>
      <c r="M8" s="65" t="s">
        <v>33</v>
      </c>
      <c r="N8" s="65" t="s">
        <v>34</v>
      </c>
      <c r="O8" s="544"/>
      <c r="P8" s="58" t="s">
        <v>33</v>
      </c>
      <c r="Q8" s="58" t="s">
        <v>34</v>
      </c>
      <c r="R8" s="58" t="s">
        <v>33</v>
      </c>
      <c r="S8" s="58" t="s">
        <v>34</v>
      </c>
      <c r="T8" s="58" t="s">
        <v>33</v>
      </c>
      <c r="U8" s="58" t="s">
        <v>34</v>
      </c>
      <c r="V8" s="58" t="s">
        <v>33</v>
      </c>
      <c r="W8" s="58" t="s">
        <v>34</v>
      </c>
      <c r="X8" s="540"/>
      <c r="Y8" s="536"/>
      <c r="Z8" s="536"/>
      <c r="AA8" s="536"/>
      <c r="AB8" s="536"/>
      <c r="AC8" s="536"/>
      <c r="AD8" s="536"/>
      <c r="AE8" s="536"/>
    </row>
    <row r="9" spans="1:31" ht="19.5" customHeight="1">
      <c r="A9" s="167" t="s">
        <v>277</v>
      </c>
      <c r="B9" s="167"/>
      <c r="C9" s="167"/>
      <c r="D9" s="167"/>
      <c r="E9" s="167"/>
      <c r="F9" s="167"/>
      <c r="G9" s="167"/>
      <c r="H9" s="167"/>
      <c r="I9" s="167"/>
      <c r="J9" s="167"/>
      <c r="K9" s="167"/>
      <c r="L9" s="167"/>
      <c r="M9" s="167"/>
      <c r="N9" s="167"/>
      <c r="O9" s="167"/>
      <c r="P9" s="167"/>
      <c r="Q9" s="167"/>
      <c r="R9" s="37"/>
      <c r="S9" s="37"/>
      <c r="T9" s="37"/>
      <c r="U9" s="37"/>
      <c r="V9" s="37"/>
      <c r="W9" s="37"/>
      <c r="X9" s="37"/>
      <c r="Y9" s="37"/>
      <c r="Z9" s="37"/>
      <c r="AA9" s="37"/>
      <c r="AB9" s="37"/>
      <c r="AC9" s="37"/>
      <c r="AD9" s="37"/>
      <c r="AE9" s="38"/>
    </row>
    <row r="10" spans="1:31" ht="38.25" customHeight="1">
      <c r="A10" s="81">
        <v>8.1</v>
      </c>
      <c r="B10" s="33" t="s">
        <v>88</v>
      </c>
      <c r="C10" s="408" t="str">
        <f>Razem!C77</f>
        <v>0912-7LEK-C-Int</v>
      </c>
      <c r="D10" s="39">
        <v>11</v>
      </c>
      <c r="E10" s="409">
        <v>11</v>
      </c>
      <c r="F10" s="409"/>
      <c r="G10" s="57"/>
      <c r="H10" s="57"/>
      <c r="I10" s="57"/>
      <c r="J10" s="57"/>
      <c r="K10" s="57">
        <v>240</v>
      </c>
      <c r="L10" s="57">
        <v>160</v>
      </c>
      <c r="M10" s="57"/>
      <c r="N10" s="57"/>
      <c r="O10" s="57">
        <v>16</v>
      </c>
      <c r="P10" s="59"/>
      <c r="Q10" s="59"/>
      <c r="R10" s="59"/>
      <c r="S10" s="59"/>
      <c r="T10" s="59"/>
      <c r="U10" s="59"/>
      <c r="V10" s="59"/>
      <c r="W10" s="59"/>
      <c r="X10" s="59"/>
      <c r="Y10" s="39">
        <f>SUM(G10,I10,K10,M10,P10,R10,T10,V10)</f>
        <v>240</v>
      </c>
      <c r="Z10" s="39">
        <f>SUM(G10,P10)</f>
        <v>0</v>
      </c>
      <c r="AA10" s="39">
        <f>SUM(I10,R10)</f>
        <v>0</v>
      </c>
      <c r="AB10" s="39">
        <f>SUM(K10,T10)</f>
        <v>240</v>
      </c>
      <c r="AC10" s="39">
        <f>SUM(M10,V10)</f>
        <v>0</v>
      </c>
      <c r="AD10" s="39">
        <f>SUM(G10:N10,P10:W10)</f>
        <v>400</v>
      </c>
      <c r="AE10" s="10">
        <f>SUM(O10,X10)</f>
        <v>16</v>
      </c>
    </row>
    <row r="11" spans="1:31" ht="38.25" customHeight="1">
      <c r="A11" s="81">
        <v>8.1999999999999993</v>
      </c>
      <c r="B11" s="33" t="s">
        <v>87</v>
      </c>
      <c r="C11" s="408" t="str">
        <f>Razem!C78</f>
        <v>0912-7LEK-C-Ped</v>
      </c>
      <c r="D11" s="39">
        <v>11</v>
      </c>
      <c r="E11" s="409">
        <v>11</v>
      </c>
      <c r="F11" s="409"/>
      <c r="G11" s="57"/>
      <c r="H11" s="57"/>
      <c r="I11" s="57"/>
      <c r="J11" s="57"/>
      <c r="K11" s="57">
        <v>120</v>
      </c>
      <c r="L11" s="57">
        <v>80</v>
      </c>
      <c r="M11" s="57"/>
      <c r="N11" s="57"/>
      <c r="O11" s="57">
        <v>8</v>
      </c>
      <c r="P11" s="59"/>
      <c r="Q11" s="59"/>
      <c r="R11" s="59"/>
      <c r="S11" s="59"/>
      <c r="T11" s="59"/>
      <c r="U11" s="59"/>
      <c r="V11" s="59"/>
      <c r="W11" s="59"/>
      <c r="X11" s="59"/>
      <c r="Y11" s="39">
        <f t="shared" ref="Y11:Y17" si="0">SUM(G11,I11,K11,M11,P11,R11,T11,V11)</f>
        <v>120</v>
      </c>
      <c r="Z11" s="39">
        <f t="shared" ref="Z11:Z17" si="1">SUM(G11,P11)</f>
        <v>0</v>
      </c>
      <c r="AA11" s="39">
        <f t="shared" ref="AA11:AA17" si="2">SUM(I11,R11)</f>
        <v>0</v>
      </c>
      <c r="AB11" s="39">
        <f t="shared" ref="AB11:AB17" si="3">SUM(K11,T11)</f>
        <v>120</v>
      </c>
      <c r="AC11" s="39">
        <f t="shared" ref="AC11:AC17" si="4">SUM(M11,V11)</f>
        <v>0</v>
      </c>
      <c r="AD11" s="39">
        <f t="shared" ref="AD11:AD17" si="5">SUM(G11:N11,P11:W11)</f>
        <v>200</v>
      </c>
      <c r="AE11" s="10">
        <f t="shared" ref="AE11:AE17" si="6">SUM(O11,X11)</f>
        <v>8</v>
      </c>
    </row>
    <row r="12" spans="1:31" ht="38.25" customHeight="1">
      <c r="A12" s="81">
        <v>8.3000000000000007</v>
      </c>
      <c r="B12" s="8" t="s">
        <v>130</v>
      </c>
      <c r="C12" s="408" t="str">
        <f>Razem!C79</f>
        <v>0912-7LEK-C-Sur</v>
      </c>
      <c r="D12" s="39">
        <v>12</v>
      </c>
      <c r="E12" s="410" t="s">
        <v>186</v>
      </c>
      <c r="F12" s="409"/>
      <c r="G12" s="57"/>
      <c r="H12" s="57"/>
      <c r="I12" s="57"/>
      <c r="J12" s="57"/>
      <c r="K12" s="57">
        <v>60</v>
      </c>
      <c r="L12" s="57">
        <v>40</v>
      </c>
      <c r="M12" s="57"/>
      <c r="N12" s="57"/>
      <c r="O12" s="57">
        <v>4</v>
      </c>
      <c r="P12" s="59"/>
      <c r="Q12" s="59"/>
      <c r="R12" s="59"/>
      <c r="S12" s="59"/>
      <c r="T12" s="59">
        <v>60</v>
      </c>
      <c r="U12" s="59">
        <v>40</v>
      </c>
      <c r="V12" s="59"/>
      <c r="W12" s="59"/>
      <c r="X12" s="59">
        <v>4</v>
      </c>
      <c r="Y12" s="39">
        <f t="shared" si="0"/>
        <v>120</v>
      </c>
      <c r="Z12" s="39">
        <f t="shared" si="1"/>
        <v>0</v>
      </c>
      <c r="AA12" s="39">
        <f t="shared" si="2"/>
        <v>0</v>
      </c>
      <c r="AB12" s="39">
        <f t="shared" si="3"/>
        <v>120</v>
      </c>
      <c r="AC12" s="39">
        <f t="shared" si="4"/>
        <v>0</v>
      </c>
      <c r="AD12" s="39">
        <f t="shared" si="5"/>
        <v>200</v>
      </c>
      <c r="AE12" s="10">
        <f t="shared" si="6"/>
        <v>8</v>
      </c>
    </row>
    <row r="13" spans="1:31" ht="38.25" customHeight="1">
      <c r="A13" s="81">
        <v>8.4</v>
      </c>
      <c r="B13" s="8" t="s">
        <v>124</v>
      </c>
      <c r="C13" s="408" t="str">
        <f>Razem!C80</f>
        <v>0912-7LEK-C-Gyn</v>
      </c>
      <c r="D13" s="39">
        <v>12</v>
      </c>
      <c r="E13" s="409">
        <v>12</v>
      </c>
      <c r="F13" s="409"/>
      <c r="G13" s="57"/>
      <c r="H13" s="57"/>
      <c r="I13" s="57"/>
      <c r="J13" s="57"/>
      <c r="K13" s="57"/>
      <c r="L13" s="57"/>
      <c r="M13" s="57"/>
      <c r="N13" s="57"/>
      <c r="O13" s="57"/>
      <c r="P13" s="59"/>
      <c r="Q13" s="59"/>
      <c r="R13" s="59"/>
      <c r="S13" s="59"/>
      <c r="T13" s="59">
        <v>60</v>
      </c>
      <c r="U13" s="59">
        <v>40</v>
      </c>
      <c r="V13" s="59"/>
      <c r="W13" s="59"/>
      <c r="X13" s="59">
        <v>4</v>
      </c>
      <c r="Y13" s="39">
        <f t="shared" si="0"/>
        <v>60</v>
      </c>
      <c r="Z13" s="39">
        <f t="shared" si="1"/>
        <v>0</v>
      </c>
      <c r="AA13" s="39">
        <f t="shared" si="2"/>
        <v>0</v>
      </c>
      <c r="AB13" s="39">
        <f t="shared" si="3"/>
        <v>60</v>
      </c>
      <c r="AC13" s="39">
        <f t="shared" si="4"/>
        <v>0</v>
      </c>
      <c r="AD13" s="39">
        <f t="shared" si="5"/>
        <v>100</v>
      </c>
      <c r="AE13" s="10">
        <f t="shared" si="6"/>
        <v>4</v>
      </c>
    </row>
    <row r="14" spans="1:31" ht="38.25" customHeight="1">
      <c r="A14" s="81">
        <v>8.5</v>
      </c>
      <c r="B14" s="8" t="s">
        <v>98</v>
      </c>
      <c r="C14" s="408" t="str">
        <f>Razem!C81</f>
        <v>0912-7LEK-C-Psch</v>
      </c>
      <c r="D14" s="39">
        <v>12</v>
      </c>
      <c r="E14" s="409">
        <v>12</v>
      </c>
      <c r="F14" s="409"/>
      <c r="G14" s="57"/>
      <c r="H14" s="57"/>
      <c r="I14" s="57"/>
      <c r="J14" s="57"/>
      <c r="K14" s="57">
        <v>60</v>
      </c>
      <c r="L14" s="57">
        <v>40</v>
      </c>
      <c r="M14" s="57"/>
      <c r="N14" s="57"/>
      <c r="O14" s="57">
        <v>4</v>
      </c>
      <c r="P14" s="59"/>
      <c r="Q14" s="59"/>
      <c r="R14" s="59"/>
      <c r="S14" s="59"/>
      <c r="T14" s="59"/>
      <c r="U14" s="59"/>
      <c r="V14" s="59"/>
      <c r="W14" s="59"/>
      <c r="X14" s="59"/>
      <c r="Y14" s="39">
        <f t="shared" si="0"/>
        <v>60</v>
      </c>
      <c r="Z14" s="39">
        <f t="shared" si="1"/>
        <v>0</v>
      </c>
      <c r="AA14" s="39">
        <f t="shared" si="2"/>
        <v>0</v>
      </c>
      <c r="AB14" s="39">
        <f t="shared" si="3"/>
        <v>60</v>
      </c>
      <c r="AC14" s="39">
        <f t="shared" si="4"/>
        <v>0</v>
      </c>
      <c r="AD14" s="39">
        <f t="shared" si="5"/>
        <v>100</v>
      </c>
      <c r="AE14" s="10">
        <f t="shared" si="6"/>
        <v>4</v>
      </c>
    </row>
    <row r="15" spans="1:31" ht="38.25" customHeight="1">
      <c r="A15" s="81">
        <v>8.6</v>
      </c>
      <c r="B15" s="8" t="s">
        <v>168</v>
      </c>
      <c r="C15" s="408" t="str">
        <f>Razem!C82</f>
        <v>0912-7LEK-C-EM</v>
      </c>
      <c r="D15" s="39">
        <v>9</v>
      </c>
      <c r="E15" s="409">
        <v>12</v>
      </c>
      <c r="F15" s="409"/>
      <c r="G15" s="57"/>
      <c r="H15" s="57"/>
      <c r="I15" s="57"/>
      <c r="J15" s="57"/>
      <c r="K15" s="57"/>
      <c r="L15" s="57"/>
      <c r="M15" s="57"/>
      <c r="N15" s="57"/>
      <c r="O15" s="57"/>
      <c r="P15" s="59"/>
      <c r="Q15" s="59"/>
      <c r="R15" s="59"/>
      <c r="S15" s="59"/>
      <c r="T15" s="59">
        <v>60</v>
      </c>
      <c r="U15" s="59">
        <v>40</v>
      </c>
      <c r="V15" s="59"/>
      <c r="W15" s="59"/>
      <c r="X15" s="59">
        <v>4</v>
      </c>
      <c r="Y15" s="39">
        <f t="shared" si="0"/>
        <v>60</v>
      </c>
      <c r="Z15" s="39">
        <f t="shared" si="1"/>
        <v>0</v>
      </c>
      <c r="AA15" s="39">
        <f t="shared" si="2"/>
        <v>0</v>
      </c>
      <c r="AB15" s="39">
        <f t="shared" si="3"/>
        <v>60</v>
      </c>
      <c r="AC15" s="39">
        <f t="shared" si="4"/>
        <v>0</v>
      </c>
      <c r="AD15" s="39">
        <f t="shared" si="5"/>
        <v>100</v>
      </c>
      <c r="AE15" s="10">
        <f t="shared" si="6"/>
        <v>4</v>
      </c>
    </row>
    <row r="16" spans="1:31" ht="38.25" customHeight="1">
      <c r="A16" s="81">
        <v>8.6999999999999993</v>
      </c>
      <c r="B16" s="8" t="s">
        <v>114</v>
      </c>
      <c r="C16" s="408" t="str">
        <f>Razem!C83</f>
        <v>0912-7LEK-C-FM</v>
      </c>
      <c r="D16" s="39">
        <v>12</v>
      </c>
      <c r="E16" s="409">
        <v>12</v>
      </c>
      <c r="F16" s="409"/>
      <c r="G16" s="57"/>
      <c r="H16" s="57"/>
      <c r="I16" s="57"/>
      <c r="J16" s="57"/>
      <c r="K16" s="57"/>
      <c r="L16" s="57"/>
      <c r="M16" s="57"/>
      <c r="N16" s="57"/>
      <c r="O16" s="57"/>
      <c r="P16" s="59"/>
      <c r="Q16" s="59"/>
      <c r="R16" s="59"/>
      <c r="S16" s="59"/>
      <c r="T16" s="59">
        <v>60</v>
      </c>
      <c r="U16" s="59">
        <v>40</v>
      </c>
      <c r="V16" s="59"/>
      <c r="W16" s="59"/>
      <c r="X16" s="59">
        <v>4</v>
      </c>
      <c r="Y16" s="39">
        <f t="shared" si="0"/>
        <v>60</v>
      </c>
      <c r="Z16" s="39">
        <f t="shared" si="1"/>
        <v>0</v>
      </c>
      <c r="AA16" s="39">
        <f t="shared" si="2"/>
        <v>0</v>
      </c>
      <c r="AB16" s="39">
        <f t="shared" si="3"/>
        <v>60</v>
      </c>
      <c r="AC16" s="39">
        <f t="shared" si="4"/>
        <v>0</v>
      </c>
      <c r="AD16" s="39">
        <f t="shared" si="5"/>
        <v>100</v>
      </c>
      <c r="AE16" s="10">
        <f t="shared" si="6"/>
        <v>4</v>
      </c>
    </row>
    <row r="17" spans="1:31" ht="38.25" customHeight="1">
      <c r="A17" s="81">
        <v>8.8000000000000007</v>
      </c>
      <c r="B17" s="8" t="s">
        <v>169</v>
      </c>
      <c r="C17" s="408" t="str">
        <f>Razem!C84</f>
        <v>0912-7LEK-C-Opt</v>
      </c>
      <c r="D17" s="39">
        <v>12</v>
      </c>
      <c r="E17" s="409">
        <v>12</v>
      </c>
      <c r="F17" s="409"/>
      <c r="G17" s="57"/>
      <c r="H17" s="57"/>
      <c r="I17" s="57"/>
      <c r="J17" s="57"/>
      <c r="K17" s="57"/>
      <c r="L17" s="57"/>
      <c r="M17" s="57"/>
      <c r="N17" s="57"/>
      <c r="O17" s="57"/>
      <c r="P17" s="59"/>
      <c r="Q17" s="59"/>
      <c r="R17" s="59"/>
      <c r="S17" s="59"/>
      <c r="T17" s="59">
        <v>180</v>
      </c>
      <c r="U17" s="59">
        <v>120</v>
      </c>
      <c r="V17" s="59"/>
      <c r="W17" s="59"/>
      <c r="X17" s="59">
        <v>12</v>
      </c>
      <c r="Y17" s="39">
        <f t="shared" si="0"/>
        <v>180</v>
      </c>
      <c r="Z17" s="39">
        <f t="shared" si="1"/>
        <v>0</v>
      </c>
      <c r="AA17" s="39">
        <f t="shared" si="2"/>
        <v>0</v>
      </c>
      <c r="AB17" s="39">
        <f t="shared" si="3"/>
        <v>180</v>
      </c>
      <c r="AC17" s="39">
        <f t="shared" si="4"/>
        <v>0</v>
      </c>
      <c r="AD17" s="39">
        <f t="shared" si="5"/>
        <v>300</v>
      </c>
      <c r="AE17" s="10">
        <f t="shared" si="6"/>
        <v>12</v>
      </c>
    </row>
    <row r="18" spans="1:31" s="149" customFormat="1" ht="22.5" customHeight="1">
      <c r="A18" s="547" t="s">
        <v>24</v>
      </c>
      <c r="B18" s="549"/>
      <c r="C18" s="198"/>
      <c r="D18" s="198"/>
      <c r="E18" s="198"/>
      <c r="F18" s="198"/>
      <c r="G18" s="198">
        <f>SUM(G10:G17)</f>
        <v>0</v>
      </c>
      <c r="H18" s="198">
        <f t="shared" ref="H18:W18" si="7">SUM(H10:H17)</f>
        <v>0</v>
      </c>
      <c r="I18" s="198">
        <f t="shared" si="7"/>
        <v>0</v>
      </c>
      <c r="J18" s="198">
        <f t="shared" si="7"/>
        <v>0</v>
      </c>
      <c r="K18" s="198">
        <f t="shared" si="7"/>
        <v>480</v>
      </c>
      <c r="L18" s="198">
        <f t="shared" si="7"/>
        <v>320</v>
      </c>
      <c r="M18" s="198">
        <f t="shared" si="7"/>
        <v>0</v>
      </c>
      <c r="N18" s="198">
        <f t="shared" si="7"/>
        <v>0</v>
      </c>
      <c r="O18" s="198">
        <f t="shared" si="7"/>
        <v>32</v>
      </c>
      <c r="P18" s="198">
        <f t="shared" si="7"/>
        <v>0</v>
      </c>
      <c r="Q18" s="198">
        <f t="shared" si="7"/>
        <v>0</v>
      </c>
      <c r="R18" s="198">
        <f t="shared" si="7"/>
        <v>0</v>
      </c>
      <c r="S18" s="198">
        <f t="shared" si="7"/>
        <v>0</v>
      </c>
      <c r="T18" s="198">
        <f t="shared" si="7"/>
        <v>420</v>
      </c>
      <c r="U18" s="198">
        <f t="shared" si="7"/>
        <v>280</v>
      </c>
      <c r="V18" s="198">
        <f t="shared" si="7"/>
        <v>0</v>
      </c>
      <c r="W18" s="198">
        <f t="shared" si="7"/>
        <v>0</v>
      </c>
      <c r="X18" s="198">
        <f>SUM(X10:X17)</f>
        <v>28</v>
      </c>
      <c r="Y18" s="198">
        <f t="shared" ref="Y18:AE18" si="8">SUM(Y10:Y17)</f>
        <v>900</v>
      </c>
      <c r="Z18" s="198">
        <f t="shared" si="8"/>
        <v>0</v>
      </c>
      <c r="AA18" s="198">
        <f t="shared" si="8"/>
        <v>0</v>
      </c>
      <c r="AB18" s="198">
        <f t="shared" si="8"/>
        <v>900</v>
      </c>
      <c r="AC18" s="198">
        <f t="shared" si="8"/>
        <v>0</v>
      </c>
      <c r="AD18" s="198">
        <f t="shared" si="8"/>
        <v>1500</v>
      </c>
      <c r="AE18" s="198">
        <f t="shared" si="8"/>
        <v>60</v>
      </c>
    </row>
    <row r="19" spans="1:31" ht="22.5" customHeight="1">
      <c r="A19" s="167" t="s">
        <v>270</v>
      </c>
      <c r="B19" s="11"/>
      <c r="C19" s="12"/>
      <c r="D19" s="11"/>
      <c r="E19" s="11"/>
      <c r="F19" s="11"/>
      <c r="G19" s="13"/>
      <c r="H19" s="13"/>
      <c r="I19" s="13"/>
      <c r="J19" s="13"/>
      <c r="K19" s="13"/>
      <c r="L19" s="13"/>
      <c r="M19" s="13"/>
      <c r="N19" s="13"/>
      <c r="O19" s="13"/>
      <c r="P19" s="13"/>
      <c r="Q19" s="13"/>
      <c r="R19" s="13"/>
      <c r="S19" s="13"/>
      <c r="T19" s="13"/>
      <c r="U19" s="13"/>
      <c r="V19" s="13"/>
      <c r="W19" s="13"/>
      <c r="X19" s="13"/>
      <c r="Y19" s="13"/>
      <c r="Z19" s="13"/>
      <c r="AA19" s="13"/>
      <c r="AB19" s="13"/>
      <c r="AC19" s="13"/>
      <c r="AD19" s="13"/>
      <c r="AE19" s="14"/>
    </row>
    <row r="20" spans="1:31" ht="34.5" customHeight="1">
      <c r="A20" s="159" t="s">
        <v>204</v>
      </c>
      <c r="B20" s="193" t="s">
        <v>92</v>
      </c>
      <c r="C20" s="245"/>
      <c r="D20" s="68"/>
      <c r="E20" s="244" t="s">
        <v>6</v>
      </c>
      <c r="F20" s="247"/>
      <c r="G20" s="57"/>
      <c r="H20" s="57"/>
      <c r="I20" s="57">
        <v>30</v>
      </c>
      <c r="J20" s="57">
        <v>20</v>
      </c>
      <c r="K20" s="57"/>
      <c r="L20" s="57"/>
      <c r="M20" s="57"/>
      <c r="N20" s="57"/>
      <c r="O20" s="57">
        <v>2</v>
      </c>
      <c r="P20" s="59"/>
      <c r="Q20" s="59"/>
      <c r="R20" s="59"/>
      <c r="S20" s="59"/>
      <c r="T20" s="59"/>
      <c r="U20" s="59"/>
      <c r="V20" s="59"/>
      <c r="W20" s="59"/>
      <c r="X20" s="59"/>
      <c r="Y20" s="39">
        <f>SUM(G20,I20,K20,M20,P20,R20,T20,V20)</f>
        <v>30</v>
      </c>
      <c r="Z20" s="39">
        <f>SUM(G20,P20)</f>
        <v>0</v>
      </c>
      <c r="AA20" s="39">
        <f>SUM(I20,R20)</f>
        <v>30</v>
      </c>
      <c r="AB20" s="39">
        <f>SUM(K20,T20)</f>
        <v>0</v>
      </c>
      <c r="AC20" s="39">
        <f>SUM(M20,V20)</f>
        <v>0</v>
      </c>
      <c r="AD20" s="39">
        <f>SUM(G20:M20,P20:W20,N20)</f>
        <v>50</v>
      </c>
      <c r="AE20" s="39">
        <f>SUM(O20,X20)</f>
        <v>2</v>
      </c>
    </row>
    <row r="21" spans="1:31" s="149" customFormat="1" ht="34.5" customHeight="1">
      <c r="A21" s="159" t="s">
        <v>205</v>
      </c>
      <c r="B21" s="193" t="s">
        <v>92</v>
      </c>
      <c r="C21" s="245"/>
      <c r="D21" s="68"/>
      <c r="E21" s="244" t="s">
        <v>7</v>
      </c>
      <c r="F21" s="247"/>
      <c r="G21" s="57"/>
      <c r="H21" s="57"/>
      <c r="I21" s="57"/>
      <c r="J21" s="57"/>
      <c r="K21" s="57"/>
      <c r="L21" s="57"/>
      <c r="M21" s="57"/>
      <c r="N21" s="57"/>
      <c r="O21" s="57"/>
      <c r="P21" s="59"/>
      <c r="Q21" s="59"/>
      <c r="R21" s="59">
        <v>30</v>
      </c>
      <c r="S21" s="59">
        <v>20</v>
      </c>
      <c r="T21" s="59"/>
      <c r="U21" s="59"/>
      <c r="V21" s="59"/>
      <c r="W21" s="59"/>
      <c r="X21" s="59">
        <v>2</v>
      </c>
      <c r="Y21" s="39">
        <f>SUM(G21,I21,K21,M21,P21,R21,T21,V21)</f>
        <v>30</v>
      </c>
      <c r="Z21" s="39">
        <f>SUM(G21,P21)</f>
        <v>0</v>
      </c>
      <c r="AA21" s="39">
        <f>SUM(I21,R21)</f>
        <v>30</v>
      </c>
      <c r="AB21" s="39">
        <f>SUM(K21,T21)</f>
        <v>0</v>
      </c>
      <c r="AC21" s="39">
        <f>SUM(M21,V21)</f>
        <v>0</v>
      </c>
      <c r="AD21" s="39">
        <f>SUM(G21:M21,P21:W21,N21)</f>
        <v>50</v>
      </c>
      <c r="AE21" s="39">
        <f>SUM(O21,X21)</f>
        <v>2</v>
      </c>
    </row>
    <row r="22" spans="1:31" ht="22.5" customHeight="1">
      <c r="A22" s="568" t="s">
        <v>24</v>
      </c>
      <c r="B22" s="568"/>
      <c r="C22" s="568"/>
      <c r="D22" s="568"/>
      <c r="E22" s="568"/>
      <c r="F22" s="569"/>
      <c r="G22" s="407">
        <f t="shared" ref="G22:N22" si="9">SUM(G20:G20)</f>
        <v>0</v>
      </c>
      <c r="H22" s="407">
        <f t="shared" si="9"/>
        <v>0</v>
      </c>
      <c r="I22" s="407">
        <f>SUM(I20:I21)</f>
        <v>30</v>
      </c>
      <c r="J22" s="407">
        <f>SUM(J20:J21)</f>
        <v>20</v>
      </c>
      <c r="K22" s="407">
        <f t="shared" si="9"/>
        <v>0</v>
      </c>
      <c r="L22" s="407">
        <f t="shared" si="9"/>
        <v>0</v>
      </c>
      <c r="M22" s="407">
        <f t="shared" si="9"/>
        <v>0</v>
      </c>
      <c r="N22" s="407">
        <f t="shared" si="9"/>
        <v>0</v>
      </c>
      <c r="O22" s="407">
        <f>O20</f>
        <v>2</v>
      </c>
      <c r="P22" s="407">
        <f t="shared" ref="P22:W22" si="10">SUM(P20:P20)</f>
        <v>0</v>
      </c>
      <c r="Q22" s="407">
        <f t="shared" si="10"/>
        <v>0</v>
      </c>
      <c r="R22" s="407">
        <f>SUM(R20:R21)</f>
        <v>30</v>
      </c>
      <c r="S22" s="407">
        <f>SUM(S20:S21)</f>
        <v>20</v>
      </c>
      <c r="T22" s="407">
        <f t="shared" si="10"/>
        <v>0</v>
      </c>
      <c r="U22" s="407">
        <f t="shared" si="10"/>
        <v>0</v>
      </c>
      <c r="V22" s="407">
        <f t="shared" si="10"/>
        <v>0</v>
      </c>
      <c r="W22" s="407">
        <f t="shared" si="10"/>
        <v>0</v>
      </c>
      <c r="X22" s="407">
        <f>SUM(X20:X21)</f>
        <v>2</v>
      </c>
      <c r="Y22" s="407">
        <f>SUM(Y20,Y21)</f>
        <v>60</v>
      </c>
      <c r="Z22" s="407">
        <f t="shared" ref="Z22:AC22" si="11">SUM(Z20:Z20)</f>
        <v>0</v>
      </c>
      <c r="AA22" s="407">
        <f>SUM(AA20,AA21)</f>
        <v>60</v>
      </c>
      <c r="AB22" s="407">
        <f t="shared" si="11"/>
        <v>0</v>
      </c>
      <c r="AC22" s="407">
        <f t="shared" si="11"/>
        <v>0</v>
      </c>
      <c r="AD22" s="407">
        <f>SUM(AD20,AD21)</f>
        <v>100</v>
      </c>
      <c r="AE22" s="407">
        <f>SUM(AE20,AE21)</f>
        <v>4</v>
      </c>
    </row>
    <row r="23" spans="1:31" ht="21" customHeight="1">
      <c r="A23" s="559" t="s">
        <v>54</v>
      </c>
      <c r="B23" s="560"/>
      <c r="C23" s="561"/>
      <c r="D23" s="168"/>
      <c r="E23" s="168"/>
      <c r="F23" s="168"/>
      <c r="G23" s="169">
        <f t="shared" ref="G23:N23" si="12">SUM(G10:G17,G22)</f>
        <v>0</v>
      </c>
      <c r="H23" s="169">
        <f t="shared" si="12"/>
        <v>0</v>
      </c>
      <c r="I23" s="169">
        <f t="shared" si="12"/>
        <v>30</v>
      </c>
      <c r="J23" s="169">
        <f t="shared" si="12"/>
        <v>20</v>
      </c>
      <c r="K23" s="169">
        <f t="shared" si="12"/>
        <v>480</v>
      </c>
      <c r="L23" s="169">
        <f t="shared" si="12"/>
        <v>320</v>
      </c>
      <c r="M23" s="169">
        <f t="shared" si="12"/>
        <v>0</v>
      </c>
      <c r="N23" s="169">
        <f t="shared" si="12"/>
        <v>0</v>
      </c>
      <c r="O23" s="169">
        <f>SUM(O10:O17,O20:O21)</f>
        <v>34</v>
      </c>
      <c r="P23" s="169">
        <f t="shared" ref="P23:AB23" si="13">SUM(P10:P17,P22)</f>
        <v>0</v>
      </c>
      <c r="Q23" s="169">
        <f t="shared" si="13"/>
        <v>0</v>
      </c>
      <c r="R23" s="169">
        <f t="shared" si="13"/>
        <v>30</v>
      </c>
      <c r="S23" s="169">
        <f t="shared" si="13"/>
        <v>20</v>
      </c>
      <c r="T23" s="169">
        <f t="shared" si="13"/>
        <v>420</v>
      </c>
      <c r="U23" s="169">
        <f t="shared" si="13"/>
        <v>280</v>
      </c>
      <c r="V23" s="169">
        <f t="shared" si="13"/>
        <v>0</v>
      </c>
      <c r="W23" s="169">
        <f t="shared" si="13"/>
        <v>0</v>
      </c>
      <c r="X23" s="169">
        <f t="shared" si="13"/>
        <v>30</v>
      </c>
      <c r="Y23" s="169">
        <f t="shared" si="13"/>
        <v>960</v>
      </c>
      <c r="Z23" s="169">
        <f t="shared" si="13"/>
        <v>0</v>
      </c>
      <c r="AA23" s="169">
        <f t="shared" si="13"/>
        <v>60</v>
      </c>
      <c r="AB23" s="169">
        <f t="shared" si="13"/>
        <v>900</v>
      </c>
      <c r="AC23" s="169">
        <f t="shared" ref="AC23" si="14">SUM(AC10:AC17,AC22)</f>
        <v>0</v>
      </c>
      <c r="AD23" s="169">
        <f>SUM(AD18,AD22)</f>
        <v>1600</v>
      </c>
      <c r="AE23" s="169">
        <f>SUM(AE18,AE22)</f>
        <v>64</v>
      </c>
    </row>
    <row r="24" spans="1:31" ht="15.75">
      <c r="A24" s="165"/>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row>
    <row r="25" spans="1:31" s="149" customFormat="1" ht="18">
      <c r="A25" s="517" t="s">
        <v>595</v>
      </c>
      <c r="B25" s="517"/>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row>
    <row r="26" spans="1:31" s="149" customFormat="1" ht="30">
      <c r="A26" s="512" t="s">
        <v>565</v>
      </c>
      <c r="B26" s="193" t="s">
        <v>201</v>
      </c>
      <c r="C26" s="153" t="str">
        <f>Fakultety!D77</f>
        <v>0912-7LEK-D-Pre</v>
      </c>
      <c r="D26" s="68"/>
      <c r="E26" s="64" t="s">
        <v>6</v>
      </c>
      <c r="F26" s="406"/>
      <c r="G26" s="157"/>
      <c r="H26" s="157"/>
      <c r="I26" s="157">
        <v>30</v>
      </c>
      <c r="J26" s="57">
        <v>20</v>
      </c>
      <c r="K26" s="157"/>
      <c r="L26" s="157"/>
      <c r="M26" s="157"/>
      <c r="N26" s="157"/>
      <c r="O26" s="157">
        <v>2</v>
      </c>
      <c r="P26" s="156"/>
      <c r="Q26" s="73"/>
      <c r="R26" s="59"/>
      <c r="S26" s="59"/>
      <c r="T26" s="156"/>
      <c r="U26" s="73"/>
      <c r="V26" s="156"/>
      <c r="W26" s="73"/>
      <c r="X26" s="156"/>
      <c r="Y26" s="39">
        <f t="shared" ref="Y26:Y32" si="15">SUM(G26,I26,K26,M26,P26,R26,T26,V26)</f>
        <v>30</v>
      </c>
      <c r="Z26" s="39">
        <f t="shared" ref="Z26:Z32" si="16">SUM(G26,P26)</f>
        <v>0</v>
      </c>
      <c r="AA26" s="39">
        <f t="shared" ref="AA26:AA32" si="17">SUM(I26,R26)</f>
        <v>30</v>
      </c>
      <c r="AB26" s="39">
        <f t="shared" ref="AB26:AB32" si="18">SUM(K26,T26)</f>
        <v>0</v>
      </c>
      <c r="AC26" s="39">
        <f t="shared" ref="AC26:AC32" si="19">SUM(M26,V26)</f>
        <v>0</v>
      </c>
      <c r="AD26" s="39">
        <f t="shared" ref="AD26:AD32" si="20">SUM(G26:M26,P26:W26,N26)</f>
        <v>50</v>
      </c>
      <c r="AE26" s="39">
        <f t="shared" ref="AE26:AE32" si="21">SUM(O26,X26)</f>
        <v>2</v>
      </c>
    </row>
    <row r="27" spans="1:31" s="149" customFormat="1" ht="30">
      <c r="A27" s="513"/>
      <c r="B27" s="193" t="s">
        <v>201</v>
      </c>
      <c r="C27" s="153" t="str">
        <f>Fakultety!D77</f>
        <v>0912-7LEK-D-Pre</v>
      </c>
      <c r="D27" s="68"/>
      <c r="E27" s="64" t="s">
        <v>7</v>
      </c>
      <c r="F27" s="414"/>
      <c r="G27" s="157"/>
      <c r="H27" s="157"/>
      <c r="I27" s="157"/>
      <c r="J27" s="57"/>
      <c r="K27" s="157"/>
      <c r="L27" s="157"/>
      <c r="M27" s="157"/>
      <c r="N27" s="157"/>
      <c r="O27" s="157"/>
      <c r="P27" s="156"/>
      <c r="Q27" s="73"/>
      <c r="R27" s="59">
        <v>30</v>
      </c>
      <c r="S27" s="59">
        <v>20</v>
      </c>
      <c r="T27" s="156"/>
      <c r="U27" s="73"/>
      <c r="V27" s="156"/>
      <c r="W27" s="73"/>
      <c r="X27" s="156">
        <v>2</v>
      </c>
      <c r="Y27" s="39">
        <f t="shared" ref="Y27" si="22">SUM(G27,I27,K27,M27,P27,R27,T27,V27)</f>
        <v>30</v>
      </c>
      <c r="Z27" s="39">
        <f t="shared" ref="Z27" si="23">SUM(G27,P27)</f>
        <v>0</v>
      </c>
      <c r="AA27" s="39">
        <f t="shared" ref="AA27" si="24">SUM(I27,R27)</f>
        <v>30</v>
      </c>
      <c r="AB27" s="39">
        <f t="shared" ref="AB27" si="25">SUM(K27,T27)</f>
        <v>0</v>
      </c>
      <c r="AC27" s="39">
        <f t="shared" ref="AC27" si="26">SUM(M27,V27)</f>
        <v>0</v>
      </c>
      <c r="AD27" s="39">
        <f t="shared" ref="AD27" si="27">SUM(G27:M27,P27:W27,N27)</f>
        <v>50</v>
      </c>
      <c r="AE27" s="39">
        <f t="shared" ref="AE27" si="28">SUM(O27,X27)</f>
        <v>2</v>
      </c>
    </row>
    <row r="28" spans="1:31" s="149" customFormat="1" ht="15.75">
      <c r="A28" s="214" t="s">
        <v>566</v>
      </c>
      <c r="B28" s="68" t="s">
        <v>597</v>
      </c>
      <c r="C28" s="245" t="str">
        <f>Fakultety!D79</f>
        <v>0912-7LEK-D-DL</v>
      </c>
      <c r="D28" s="415"/>
      <c r="E28" s="247">
        <v>11</v>
      </c>
      <c r="F28" s="247"/>
      <c r="G28" s="57"/>
      <c r="H28" s="57"/>
      <c r="I28" s="57">
        <v>30</v>
      </c>
      <c r="J28" s="57">
        <v>20</v>
      </c>
      <c r="K28" s="57"/>
      <c r="L28" s="57"/>
      <c r="M28" s="57"/>
      <c r="N28" s="57"/>
      <c r="O28" s="57">
        <v>2</v>
      </c>
      <c r="P28" s="59"/>
      <c r="Q28" s="59"/>
      <c r="R28" s="59"/>
      <c r="S28" s="59"/>
      <c r="T28" s="59"/>
      <c r="U28" s="59"/>
      <c r="V28" s="59"/>
      <c r="W28" s="59"/>
      <c r="X28" s="59"/>
      <c r="Y28" s="39">
        <f t="shared" si="15"/>
        <v>30</v>
      </c>
      <c r="Z28" s="39">
        <f t="shared" si="16"/>
        <v>0</v>
      </c>
      <c r="AA28" s="39">
        <f t="shared" si="17"/>
        <v>30</v>
      </c>
      <c r="AB28" s="39">
        <f t="shared" si="18"/>
        <v>0</v>
      </c>
      <c r="AC28" s="39">
        <f t="shared" si="19"/>
        <v>0</v>
      </c>
      <c r="AD28" s="39">
        <f t="shared" si="20"/>
        <v>50</v>
      </c>
      <c r="AE28" s="39">
        <f t="shared" si="21"/>
        <v>2</v>
      </c>
    </row>
    <row r="29" spans="1:31" s="149" customFormat="1" ht="15.75">
      <c r="A29" s="214" t="s">
        <v>567</v>
      </c>
      <c r="B29" s="68" t="s">
        <v>598</v>
      </c>
      <c r="C29" s="245" t="str">
        <f>Fakultety!D80</f>
        <v>0912-7LEK-D-OT</v>
      </c>
      <c r="D29" s="415"/>
      <c r="E29" s="247">
        <v>11</v>
      </c>
      <c r="F29" s="247"/>
      <c r="G29" s="57"/>
      <c r="H29" s="57"/>
      <c r="I29" s="57">
        <v>30</v>
      </c>
      <c r="J29" s="57">
        <v>20</v>
      </c>
      <c r="K29" s="57"/>
      <c r="L29" s="57"/>
      <c r="M29" s="57"/>
      <c r="N29" s="57"/>
      <c r="O29" s="57">
        <v>2</v>
      </c>
      <c r="P29" s="59"/>
      <c r="Q29" s="59"/>
      <c r="R29" s="59"/>
      <c r="S29" s="59"/>
      <c r="T29" s="59"/>
      <c r="U29" s="59"/>
      <c r="V29" s="59"/>
      <c r="W29" s="59"/>
      <c r="X29" s="59"/>
      <c r="Y29" s="39">
        <f t="shared" si="15"/>
        <v>30</v>
      </c>
      <c r="Z29" s="39">
        <f t="shared" si="16"/>
        <v>0</v>
      </c>
      <c r="AA29" s="39">
        <f t="shared" si="17"/>
        <v>30</v>
      </c>
      <c r="AB29" s="39">
        <f t="shared" si="18"/>
        <v>0</v>
      </c>
      <c r="AC29" s="39">
        <f t="shared" si="19"/>
        <v>0</v>
      </c>
      <c r="AD29" s="39">
        <f t="shared" si="20"/>
        <v>50</v>
      </c>
      <c r="AE29" s="39">
        <f t="shared" si="21"/>
        <v>2</v>
      </c>
    </row>
    <row r="30" spans="1:31" s="149" customFormat="1" ht="31.5">
      <c r="A30" s="214" t="s">
        <v>568</v>
      </c>
      <c r="B30" s="68" t="s">
        <v>599</v>
      </c>
      <c r="C30" s="245" t="str">
        <f>Fakultety!D81</f>
        <v>0912-7LEK-D-ECO</v>
      </c>
      <c r="D30" s="415"/>
      <c r="E30" s="247">
        <v>12</v>
      </c>
      <c r="F30" s="247"/>
      <c r="G30" s="57"/>
      <c r="H30" s="57"/>
      <c r="I30" s="57"/>
      <c r="J30" s="57"/>
      <c r="K30" s="57"/>
      <c r="L30" s="57"/>
      <c r="M30" s="57"/>
      <c r="N30" s="57"/>
      <c r="O30" s="57"/>
      <c r="P30" s="59"/>
      <c r="Q30" s="59"/>
      <c r="R30" s="59">
        <v>30</v>
      </c>
      <c r="S30" s="59">
        <v>20</v>
      </c>
      <c r="T30" s="59"/>
      <c r="U30" s="59"/>
      <c r="V30" s="59"/>
      <c r="W30" s="59"/>
      <c r="X30" s="59">
        <v>2</v>
      </c>
      <c r="Y30" s="39">
        <f t="shared" si="15"/>
        <v>30</v>
      </c>
      <c r="Z30" s="39">
        <f t="shared" si="16"/>
        <v>0</v>
      </c>
      <c r="AA30" s="39">
        <f t="shared" si="17"/>
        <v>30</v>
      </c>
      <c r="AB30" s="39">
        <f t="shared" si="18"/>
        <v>0</v>
      </c>
      <c r="AC30" s="39">
        <f t="shared" si="19"/>
        <v>0</v>
      </c>
      <c r="AD30" s="39">
        <f t="shared" si="20"/>
        <v>50</v>
      </c>
      <c r="AE30" s="39">
        <f t="shared" si="21"/>
        <v>2</v>
      </c>
    </row>
    <row r="31" spans="1:31" s="149" customFormat="1" ht="31.5">
      <c r="A31" s="214" t="s">
        <v>569</v>
      </c>
      <c r="B31" s="68" t="s">
        <v>600</v>
      </c>
      <c r="C31" s="245" t="str">
        <f>Fakultety!D82</f>
        <v>0912-7LEK-D-ECS</v>
      </c>
      <c r="D31" s="415"/>
      <c r="E31" s="247">
        <v>12</v>
      </c>
      <c r="F31" s="247"/>
      <c r="G31" s="57"/>
      <c r="H31" s="57"/>
      <c r="I31" s="57"/>
      <c r="J31" s="57"/>
      <c r="K31" s="57"/>
      <c r="L31" s="57"/>
      <c r="M31" s="57"/>
      <c r="N31" s="57"/>
      <c r="O31" s="57"/>
      <c r="P31" s="59"/>
      <c r="Q31" s="59"/>
      <c r="R31" s="59">
        <v>30</v>
      </c>
      <c r="S31" s="59">
        <v>20</v>
      </c>
      <c r="T31" s="59"/>
      <c r="U31" s="59"/>
      <c r="V31" s="59"/>
      <c r="W31" s="59"/>
      <c r="X31" s="59">
        <v>2</v>
      </c>
      <c r="Y31" s="39">
        <f t="shared" si="15"/>
        <v>30</v>
      </c>
      <c r="Z31" s="39">
        <f t="shared" si="16"/>
        <v>0</v>
      </c>
      <c r="AA31" s="39">
        <f t="shared" si="17"/>
        <v>30</v>
      </c>
      <c r="AB31" s="39">
        <f t="shared" si="18"/>
        <v>0</v>
      </c>
      <c r="AC31" s="39">
        <f t="shared" si="19"/>
        <v>0</v>
      </c>
      <c r="AD31" s="39">
        <f t="shared" si="20"/>
        <v>50</v>
      </c>
      <c r="AE31" s="39">
        <f t="shared" si="21"/>
        <v>2</v>
      </c>
    </row>
    <row r="32" spans="1:31" s="149" customFormat="1" ht="15.75">
      <c r="A32" s="214" t="s">
        <v>572</v>
      </c>
      <c r="B32" s="68" t="s">
        <v>601</v>
      </c>
      <c r="C32" s="245" t="str">
        <f>Fakultety!D83</f>
        <v>0912-7LEK-D-DT</v>
      </c>
      <c r="D32" s="415"/>
      <c r="E32" s="247">
        <v>12</v>
      </c>
      <c r="F32" s="247"/>
      <c r="G32" s="57"/>
      <c r="H32" s="57"/>
      <c r="I32" s="57"/>
      <c r="J32" s="57"/>
      <c r="K32" s="57"/>
      <c r="L32" s="57"/>
      <c r="M32" s="57"/>
      <c r="N32" s="57"/>
      <c r="O32" s="57"/>
      <c r="P32" s="59"/>
      <c r="Q32" s="59"/>
      <c r="R32" s="59">
        <v>30</v>
      </c>
      <c r="S32" s="59">
        <v>20</v>
      </c>
      <c r="T32" s="59"/>
      <c r="U32" s="59"/>
      <c r="V32" s="59"/>
      <c r="W32" s="59"/>
      <c r="X32" s="59">
        <v>2</v>
      </c>
      <c r="Y32" s="39">
        <f t="shared" si="15"/>
        <v>30</v>
      </c>
      <c r="Z32" s="39">
        <f t="shared" si="16"/>
        <v>0</v>
      </c>
      <c r="AA32" s="39">
        <f t="shared" si="17"/>
        <v>30</v>
      </c>
      <c r="AB32" s="39">
        <f t="shared" si="18"/>
        <v>0</v>
      </c>
      <c r="AC32" s="39">
        <f t="shared" si="19"/>
        <v>0</v>
      </c>
      <c r="AD32" s="39">
        <f t="shared" si="20"/>
        <v>50</v>
      </c>
      <c r="AE32" s="39">
        <f t="shared" si="21"/>
        <v>2</v>
      </c>
    </row>
    <row r="33" spans="1:31" ht="15.75">
      <c r="A33" s="165"/>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row>
    <row r="35" spans="1:31" ht="15" customHeight="1">
      <c r="E35" s="74"/>
      <c r="F35" s="74"/>
      <c r="G35" s="74"/>
      <c r="H35" s="74"/>
      <c r="I35" s="74"/>
      <c r="J35" s="74"/>
      <c r="K35" s="74"/>
      <c r="L35" s="74"/>
      <c r="M35" s="74"/>
      <c r="N35" s="74"/>
      <c r="O35" s="74"/>
      <c r="P35" s="74"/>
      <c r="Q35" s="74"/>
      <c r="R35" s="74"/>
      <c r="S35" s="74"/>
      <c r="T35" s="74"/>
      <c r="U35" s="74"/>
      <c r="V35" s="74"/>
      <c r="W35" s="74"/>
      <c r="X35" s="74"/>
      <c r="Y35" s="74"/>
      <c r="Z35" s="74"/>
      <c r="AA35" s="74"/>
      <c r="AB35" s="74"/>
    </row>
    <row r="36" spans="1:31">
      <c r="D36" s="74"/>
      <c r="E36" s="74"/>
      <c r="F36" s="74"/>
      <c r="G36" s="74"/>
      <c r="H36" s="74"/>
      <c r="I36" s="74"/>
      <c r="J36" s="74"/>
      <c r="K36" s="74"/>
      <c r="L36" s="74"/>
      <c r="M36" s="74"/>
      <c r="N36" s="74"/>
      <c r="O36" s="74"/>
      <c r="P36" s="74"/>
      <c r="Q36" s="74"/>
      <c r="R36" s="74"/>
      <c r="S36" s="74"/>
      <c r="T36" s="74"/>
      <c r="U36" s="74"/>
      <c r="V36" s="74"/>
      <c r="W36" s="74"/>
      <c r="X36" s="74"/>
      <c r="Y36" s="74"/>
      <c r="Z36" s="74"/>
      <c r="AA36" s="74"/>
      <c r="AB36" s="74"/>
    </row>
    <row r="37" spans="1:31">
      <c r="D37" s="74"/>
      <c r="E37" s="74"/>
      <c r="F37" s="74"/>
      <c r="G37" s="74"/>
      <c r="H37" s="74"/>
      <c r="I37" s="74"/>
      <c r="J37" s="74"/>
      <c r="K37" s="74"/>
      <c r="L37" s="74"/>
      <c r="M37" s="74"/>
      <c r="N37" s="74"/>
      <c r="O37" s="74"/>
      <c r="P37" s="74"/>
      <c r="Q37" s="74"/>
      <c r="R37" s="74"/>
      <c r="S37" s="74"/>
      <c r="T37" s="74"/>
      <c r="U37" s="74"/>
      <c r="V37" s="74"/>
      <c r="W37" s="74"/>
      <c r="X37" s="74"/>
      <c r="Y37" s="74"/>
      <c r="Z37" s="74"/>
      <c r="AA37" s="74"/>
      <c r="AB37" s="74"/>
    </row>
    <row r="38" spans="1:31">
      <c r="D38" s="74"/>
      <c r="E38" s="74"/>
      <c r="F38" s="74"/>
      <c r="G38" s="74"/>
      <c r="H38" s="74"/>
      <c r="I38" s="74"/>
      <c r="J38" s="74"/>
      <c r="K38" s="74"/>
      <c r="L38" s="74"/>
      <c r="M38" s="74"/>
      <c r="N38" s="74"/>
      <c r="O38" s="74"/>
      <c r="P38" s="74"/>
      <c r="Q38" s="74"/>
      <c r="R38" s="74"/>
      <c r="S38" s="74"/>
      <c r="T38" s="74"/>
      <c r="U38" s="74"/>
      <c r="V38" s="74"/>
      <c r="W38" s="74"/>
      <c r="X38" s="74"/>
      <c r="Y38" s="74"/>
      <c r="Z38" s="74"/>
      <c r="AA38" s="74"/>
      <c r="AB38" s="74"/>
    </row>
    <row r="39" spans="1:31">
      <c r="D39" s="74"/>
      <c r="E39" s="74"/>
      <c r="F39" s="74"/>
      <c r="G39" s="74"/>
      <c r="H39" s="74"/>
      <c r="I39" s="74"/>
      <c r="J39" s="74"/>
      <c r="K39" s="74"/>
      <c r="L39" s="74"/>
      <c r="M39" s="74"/>
      <c r="N39" s="74"/>
      <c r="O39" s="74"/>
      <c r="P39" s="74"/>
      <c r="Q39" s="74"/>
      <c r="R39" s="74"/>
      <c r="S39" s="74"/>
      <c r="T39" s="74"/>
      <c r="U39" s="74"/>
      <c r="V39" s="74"/>
      <c r="W39" s="74"/>
      <c r="X39" s="74"/>
      <c r="Y39" s="74"/>
      <c r="Z39" s="74"/>
      <c r="AA39" s="74"/>
      <c r="AB39" s="74"/>
    </row>
    <row r="40" spans="1:31" ht="84.75" customHeight="1">
      <c r="B40" s="557" t="s">
        <v>175</v>
      </c>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row>
    <row r="41" spans="1:31">
      <c r="D41" s="74"/>
      <c r="E41" s="74"/>
      <c r="F41" s="74"/>
      <c r="G41" s="74"/>
      <c r="H41" s="74"/>
      <c r="I41" s="74"/>
      <c r="J41" s="74"/>
      <c r="K41" s="74"/>
      <c r="L41" s="74"/>
      <c r="M41" s="74"/>
      <c r="N41" s="74"/>
      <c r="O41" s="74"/>
      <c r="P41" s="74"/>
      <c r="Q41" s="74"/>
      <c r="R41" s="74"/>
      <c r="S41" s="74"/>
      <c r="T41" s="74"/>
      <c r="U41" s="74"/>
      <c r="V41" s="74"/>
      <c r="W41" s="74"/>
      <c r="X41" s="74"/>
      <c r="Y41" s="74"/>
      <c r="Z41" s="74"/>
      <c r="AA41" s="74"/>
      <c r="AB41" s="74"/>
    </row>
    <row r="42" spans="1:31" ht="18.75">
      <c r="D42" s="74"/>
      <c r="E42" s="74"/>
      <c r="F42" s="74"/>
      <c r="G42" s="74"/>
      <c r="H42" s="74"/>
      <c r="I42" s="74"/>
      <c r="J42" s="74"/>
      <c r="K42" s="74"/>
      <c r="L42" s="74"/>
      <c r="M42" s="74"/>
      <c r="N42" s="74"/>
      <c r="O42" s="74"/>
      <c r="P42" s="74"/>
      <c r="Q42" s="74"/>
      <c r="R42" s="3" t="s">
        <v>78</v>
      </c>
      <c r="S42" s="149"/>
      <c r="T42" s="149"/>
      <c r="U42" s="149"/>
      <c r="V42" s="149"/>
      <c r="W42" s="149"/>
      <c r="X42" s="149"/>
      <c r="Y42" s="149"/>
      <c r="Z42" s="149"/>
      <c r="AA42" s="74"/>
      <c r="AB42" s="74"/>
    </row>
  </sheetData>
  <mergeCells count="37">
    <mergeCell ref="A1:AE1"/>
    <mergeCell ref="A2:B2"/>
    <mergeCell ref="H2:P2"/>
    <mergeCell ref="A4:F4"/>
    <mergeCell ref="G4:AE4"/>
    <mergeCell ref="P7:Q7"/>
    <mergeCell ref="R7:S7"/>
    <mergeCell ref="T7:U7"/>
    <mergeCell ref="A22:F22"/>
    <mergeCell ref="A25:AE25"/>
    <mergeCell ref="AD5:AD8"/>
    <mergeCell ref="AB5:AB8"/>
    <mergeCell ref="AC5:AC8"/>
    <mergeCell ref="Z5:Z8"/>
    <mergeCell ref="AA5:AA8"/>
    <mergeCell ref="Y5:Y8"/>
    <mergeCell ref="A5:A8"/>
    <mergeCell ref="B5:B8"/>
    <mergeCell ref="C5:C8"/>
    <mergeCell ref="D5:F6"/>
    <mergeCell ref="O7:O8"/>
    <mergeCell ref="K7:L7"/>
    <mergeCell ref="M7:N7"/>
    <mergeCell ref="A18:B18"/>
    <mergeCell ref="B40:AE40"/>
    <mergeCell ref="V7:W7"/>
    <mergeCell ref="X7:X8"/>
    <mergeCell ref="A23:C23"/>
    <mergeCell ref="AE5:AE8"/>
    <mergeCell ref="G6:O6"/>
    <mergeCell ref="P6:X6"/>
    <mergeCell ref="D7:D8"/>
    <mergeCell ref="E7:E8"/>
    <mergeCell ref="F7:F8"/>
    <mergeCell ref="G7:H7"/>
    <mergeCell ref="I7:J7"/>
    <mergeCell ref="A26:A27"/>
  </mergeCells>
  <pageMargins left="0.23622047244094491" right="3.937007874015748E-2" top="0.35433070866141736" bottom="0.35433070866141736" header="0.31496062992125984" footer="0.31496062992125984"/>
  <pageSetup paperSize="9" scale="4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6"/>
  <sheetViews>
    <sheetView zoomScaleNormal="100" workbookViewId="0">
      <pane ySplit="4" topLeftCell="A5" activePane="bottomLeft" state="frozen"/>
      <selection pane="bottomLeft" activeCell="L4" sqref="L4"/>
    </sheetView>
  </sheetViews>
  <sheetFormatPr defaultRowHeight="15"/>
  <cols>
    <col min="1" max="1" width="5.5703125" customWidth="1"/>
    <col min="2" max="2" width="36.7109375" customWidth="1"/>
    <col min="3" max="3" width="23" customWidth="1"/>
    <col min="4" max="4" width="9.85546875" customWidth="1"/>
    <col min="5" max="5" width="7" customWidth="1"/>
    <col min="6" max="6" width="6.7109375" customWidth="1"/>
    <col min="7" max="9" width="5.7109375" customWidth="1"/>
    <col min="15" max="15" width="47.7109375" customWidth="1"/>
  </cols>
  <sheetData>
    <row r="1" spans="1:15" ht="34.5" customHeight="1">
      <c r="A1" s="600" t="s">
        <v>263</v>
      </c>
      <c r="B1" s="600"/>
      <c r="C1" s="600"/>
      <c r="D1" s="600"/>
      <c r="E1" s="600"/>
      <c r="F1" s="600"/>
      <c r="G1" s="600"/>
      <c r="H1" s="600"/>
      <c r="I1" s="600"/>
      <c r="J1" s="600"/>
      <c r="K1" s="600"/>
    </row>
    <row r="2" spans="1:15" ht="48.75" customHeight="1">
      <c r="A2" s="420" t="s">
        <v>398</v>
      </c>
      <c r="B2" s="421"/>
      <c r="C2" s="85" t="s">
        <v>59</v>
      </c>
      <c r="D2" s="76"/>
      <c r="E2" s="79"/>
      <c r="F2" s="79"/>
      <c r="G2" s="79"/>
      <c r="H2" s="88"/>
      <c r="I2" s="88"/>
      <c r="J2" s="88"/>
      <c r="K2" s="88"/>
    </row>
    <row r="3" spans="1:15" ht="24" customHeight="1">
      <c r="A3" s="601" t="s">
        <v>255</v>
      </c>
      <c r="B3" s="602"/>
      <c r="C3" s="602"/>
      <c r="D3" s="602"/>
      <c r="E3" s="602"/>
      <c r="F3" s="602"/>
      <c r="G3" s="602"/>
      <c r="H3" s="602"/>
      <c r="I3" s="602"/>
      <c r="J3" s="602"/>
      <c r="K3" s="602"/>
    </row>
    <row r="4" spans="1:15" ht="51">
      <c r="A4" s="89" t="s">
        <v>26</v>
      </c>
      <c r="B4" s="90" t="s">
        <v>27</v>
      </c>
      <c r="C4" s="90" t="s">
        <v>28</v>
      </c>
      <c r="D4" s="91" t="s">
        <v>200</v>
      </c>
      <c r="E4" s="84" t="s">
        <v>35</v>
      </c>
      <c r="F4" s="84" t="s">
        <v>2</v>
      </c>
      <c r="G4" s="84" t="s">
        <v>173</v>
      </c>
      <c r="H4" s="84" t="s">
        <v>174</v>
      </c>
      <c r="I4" s="84" t="s">
        <v>2</v>
      </c>
      <c r="J4" s="84" t="s">
        <v>37</v>
      </c>
      <c r="K4" s="84" t="s">
        <v>193</v>
      </c>
    </row>
    <row r="5" spans="1:15">
      <c r="A5" s="92" t="s">
        <v>266</v>
      </c>
      <c r="B5" s="92"/>
      <c r="C5" s="93"/>
      <c r="D5" s="94"/>
      <c r="E5" s="95"/>
      <c r="F5" s="95"/>
      <c r="G5" s="95"/>
      <c r="H5" s="95"/>
      <c r="I5" s="96"/>
      <c r="J5" s="96"/>
      <c r="K5" s="147"/>
    </row>
    <row r="6" spans="1:15" ht="15.75">
      <c r="A6" s="97">
        <v>1.1000000000000001</v>
      </c>
      <c r="B6" s="98" t="s">
        <v>22</v>
      </c>
      <c r="C6" s="99" t="s">
        <v>414</v>
      </c>
      <c r="D6" s="100" t="s">
        <v>190</v>
      </c>
      <c r="E6" s="101">
        <f>'I rok'!Y11</f>
        <v>225</v>
      </c>
      <c r="F6" s="101">
        <f>'I rok'!Z11</f>
        <v>105</v>
      </c>
      <c r="G6" s="101">
        <f>'I rok'!AA11</f>
        <v>0</v>
      </c>
      <c r="H6" s="101">
        <f>'I rok'!AB11</f>
        <v>120</v>
      </c>
      <c r="I6" s="101">
        <f>'I rok'!AC11</f>
        <v>0</v>
      </c>
      <c r="J6" s="101">
        <f>'I rok'!AD11</f>
        <v>425</v>
      </c>
      <c r="K6" s="101">
        <f>'I rok'!AE11</f>
        <v>17</v>
      </c>
    </row>
    <row r="7" spans="1:15" ht="15.75">
      <c r="A7" s="102">
        <v>1.2</v>
      </c>
      <c r="B7" s="103" t="s">
        <v>23</v>
      </c>
      <c r="C7" s="104" t="s">
        <v>415</v>
      </c>
      <c r="D7" s="105" t="s">
        <v>190</v>
      </c>
      <c r="E7" s="101">
        <f>'I rok'!Y12</f>
        <v>100</v>
      </c>
      <c r="F7" s="101">
        <f>'I rok'!Z12</f>
        <v>35</v>
      </c>
      <c r="G7" s="101">
        <f>'I rok'!AA12</f>
        <v>35</v>
      </c>
      <c r="H7" s="101">
        <f>'I rok'!AB12</f>
        <v>30</v>
      </c>
      <c r="I7" s="101">
        <f>'I rok'!AC12</f>
        <v>0</v>
      </c>
      <c r="J7" s="101">
        <f>'I rok'!AD12</f>
        <v>225</v>
      </c>
      <c r="K7" s="101">
        <f>'I rok'!AE12</f>
        <v>9</v>
      </c>
    </row>
    <row r="8" spans="1:15">
      <c r="A8" s="578" t="s">
        <v>24</v>
      </c>
      <c r="B8" s="579"/>
      <c r="C8" s="579"/>
      <c r="D8" s="580"/>
      <c r="E8" s="107">
        <f>SUM(E6:E7)</f>
        <v>325</v>
      </c>
      <c r="F8" s="107">
        <v>110</v>
      </c>
      <c r="G8" s="107">
        <v>95</v>
      </c>
      <c r="H8" s="107">
        <v>125</v>
      </c>
      <c r="I8" s="107">
        <v>0</v>
      </c>
      <c r="J8" s="107">
        <f>SUM(J6:J7)</f>
        <v>650</v>
      </c>
      <c r="K8" s="107">
        <f>SUM(K6:K7)</f>
        <v>26</v>
      </c>
    </row>
    <row r="9" spans="1:15">
      <c r="A9" s="92" t="s">
        <v>267</v>
      </c>
      <c r="B9" s="92"/>
      <c r="C9" s="93"/>
      <c r="D9" s="94"/>
      <c r="E9" s="95"/>
      <c r="F9" s="95"/>
      <c r="G9" s="95"/>
      <c r="H9" s="95"/>
      <c r="I9" s="95"/>
      <c r="J9" s="95"/>
      <c r="K9" s="95"/>
      <c r="L9" s="128"/>
    </row>
    <row r="10" spans="1:15" ht="20.25" customHeight="1">
      <c r="A10" s="97">
        <v>2.1</v>
      </c>
      <c r="B10" s="98" t="s">
        <v>63</v>
      </c>
      <c r="C10" s="99" t="s">
        <v>416</v>
      </c>
      <c r="D10" s="100" t="s">
        <v>181</v>
      </c>
      <c r="E10" s="101">
        <f>'II rok'!Y11</f>
        <v>55</v>
      </c>
      <c r="F10" s="101">
        <f>'II rok'!Z11</f>
        <v>25</v>
      </c>
      <c r="G10" s="101">
        <f>'II rok'!AA11</f>
        <v>15</v>
      </c>
      <c r="H10" s="101">
        <f>'II rok'!AB11</f>
        <v>0</v>
      </c>
      <c r="I10" s="101">
        <f>'II rok'!AC11</f>
        <v>15</v>
      </c>
      <c r="J10" s="101">
        <f>'II rok'!AD11</f>
        <v>100</v>
      </c>
      <c r="K10" s="101">
        <f>'II rok'!AE11</f>
        <v>4</v>
      </c>
      <c r="L10" s="86"/>
      <c r="O10" s="402"/>
    </row>
    <row r="11" spans="1:15" ht="20.25" customHeight="1">
      <c r="A11" s="102">
        <v>2.2000000000000002</v>
      </c>
      <c r="B11" s="98" t="s">
        <v>40</v>
      </c>
      <c r="C11" s="104" t="s">
        <v>417</v>
      </c>
      <c r="D11" s="105">
        <v>2</v>
      </c>
      <c r="E11" s="106">
        <f>'I rok'!Y15</f>
        <v>65</v>
      </c>
      <c r="F11" s="106">
        <f>'I rok'!Z15</f>
        <v>35</v>
      </c>
      <c r="G11" s="106">
        <f>'I rok'!AA15</f>
        <v>10</v>
      </c>
      <c r="H11" s="106">
        <f>'I rok'!AB15</f>
        <v>0</v>
      </c>
      <c r="I11" s="106">
        <f>'I rok'!AC15</f>
        <v>20</v>
      </c>
      <c r="J11" s="106">
        <f>'I rok'!AD15</f>
        <v>125</v>
      </c>
      <c r="K11" s="106">
        <f>'I rok'!AE15</f>
        <v>5</v>
      </c>
      <c r="L11" s="86"/>
    </row>
    <row r="12" spans="1:15" ht="20.25" customHeight="1">
      <c r="A12" s="102">
        <v>2.2999999999999998</v>
      </c>
      <c r="B12" s="98" t="s">
        <v>41</v>
      </c>
      <c r="C12" s="104" t="s">
        <v>418</v>
      </c>
      <c r="D12" s="105">
        <v>1</v>
      </c>
      <c r="E12" s="106">
        <f>'I rok'!Y16</f>
        <v>45</v>
      </c>
      <c r="F12" s="106">
        <f>'I rok'!Z16</f>
        <v>25</v>
      </c>
      <c r="G12" s="106">
        <f>'I rok'!AA16</f>
        <v>0</v>
      </c>
      <c r="H12" s="106">
        <f>'I rok'!AB16</f>
        <v>0</v>
      </c>
      <c r="I12" s="106">
        <f>'I rok'!AC16</f>
        <v>20</v>
      </c>
      <c r="J12" s="106">
        <f>'I rok'!AD16</f>
        <v>100</v>
      </c>
      <c r="K12" s="106">
        <f>'I rok'!AE16</f>
        <v>4</v>
      </c>
      <c r="L12" s="86"/>
    </row>
    <row r="13" spans="1:15" ht="20.25" customHeight="1">
      <c r="A13" s="102">
        <v>2.4</v>
      </c>
      <c r="B13" s="98" t="s">
        <v>64</v>
      </c>
      <c r="C13" s="104" t="s">
        <v>419</v>
      </c>
      <c r="D13" s="105">
        <v>3</v>
      </c>
      <c r="E13" s="106">
        <f>'II rok'!Y12</f>
        <v>55</v>
      </c>
      <c r="F13" s="106">
        <f>'II rok'!Z12</f>
        <v>35</v>
      </c>
      <c r="G13" s="106">
        <f>'II rok'!AA12</f>
        <v>0</v>
      </c>
      <c r="H13" s="106">
        <f>'II rok'!AB12</f>
        <v>0</v>
      </c>
      <c r="I13" s="106">
        <f>'II rok'!AC12</f>
        <v>20</v>
      </c>
      <c r="J13" s="106">
        <f>'II rok'!AD12</f>
        <v>125</v>
      </c>
      <c r="K13" s="106">
        <f>'II rok'!AE12</f>
        <v>5</v>
      </c>
      <c r="L13" s="86"/>
    </row>
    <row r="14" spans="1:15" ht="20.25" customHeight="1">
      <c r="A14" s="102">
        <v>2.5</v>
      </c>
      <c r="B14" s="98" t="s">
        <v>65</v>
      </c>
      <c r="C14" s="104" t="s">
        <v>426</v>
      </c>
      <c r="D14" s="105" t="s">
        <v>179</v>
      </c>
      <c r="E14" s="106">
        <f>'II rok'!Y13</f>
        <v>170</v>
      </c>
      <c r="F14" s="106">
        <f>'II rok'!Z13</f>
        <v>60</v>
      </c>
      <c r="G14" s="106">
        <f>'II rok'!AA13</f>
        <v>50</v>
      </c>
      <c r="H14" s="106">
        <f>'II rok'!AB13</f>
        <v>0</v>
      </c>
      <c r="I14" s="106">
        <f>'II rok'!AC13</f>
        <v>60</v>
      </c>
      <c r="J14" s="106">
        <f>'II rok'!AD13</f>
        <v>400</v>
      </c>
      <c r="K14" s="106">
        <f>'II rok'!AE13</f>
        <v>16</v>
      </c>
      <c r="L14" s="86"/>
    </row>
    <row r="15" spans="1:15" ht="31.5">
      <c r="A15" s="102">
        <v>2.6</v>
      </c>
      <c r="B15" s="98" t="s">
        <v>42</v>
      </c>
      <c r="C15" s="104" t="s">
        <v>425</v>
      </c>
      <c r="D15" s="105" t="s">
        <v>190</v>
      </c>
      <c r="E15" s="106">
        <f>'I rok'!Y17</f>
        <v>75</v>
      </c>
      <c r="F15" s="106">
        <f>'I rok'!Z17</f>
        <v>40</v>
      </c>
      <c r="G15" s="106">
        <f>'I rok'!AA17</f>
        <v>35</v>
      </c>
      <c r="H15" s="106">
        <f>'I rok'!AB17</f>
        <v>0</v>
      </c>
      <c r="I15" s="106">
        <f>'I rok'!AC17</f>
        <v>0</v>
      </c>
      <c r="J15" s="106">
        <f>'I rok'!AD17</f>
        <v>150</v>
      </c>
      <c r="K15" s="106">
        <f>'I rok'!AE17</f>
        <v>6</v>
      </c>
      <c r="L15" s="86"/>
      <c r="O15" s="104"/>
    </row>
    <row r="16" spans="1:15" ht="15.75">
      <c r="A16" s="102">
        <v>2.7</v>
      </c>
      <c r="B16" s="98" t="s">
        <v>43</v>
      </c>
      <c r="C16" s="104" t="s">
        <v>420</v>
      </c>
      <c r="D16" s="105">
        <v>2</v>
      </c>
      <c r="E16" s="106">
        <f>'I rok'!Y18</f>
        <v>40</v>
      </c>
      <c r="F16" s="106">
        <f>'I rok'!Z18</f>
        <v>0</v>
      </c>
      <c r="G16" s="106">
        <f>'I rok'!AA18</f>
        <v>20</v>
      </c>
      <c r="H16" s="106">
        <f>'I rok'!AB18</f>
        <v>20</v>
      </c>
      <c r="I16" s="106">
        <f>'I rok'!AC18</f>
        <v>0</v>
      </c>
      <c r="J16" s="106">
        <f>'I rok'!AD18</f>
        <v>75</v>
      </c>
      <c r="K16" s="106">
        <f>'I rok'!AE18</f>
        <v>3</v>
      </c>
      <c r="L16" s="86"/>
    </row>
    <row r="17" spans="1:12" s="149" customFormat="1" ht="47.25">
      <c r="A17" s="179">
        <v>2.8</v>
      </c>
      <c r="B17" s="103" t="s">
        <v>219</v>
      </c>
      <c r="C17" s="104" t="s">
        <v>421</v>
      </c>
      <c r="D17" s="105" t="s">
        <v>4</v>
      </c>
      <c r="E17" s="180">
        <f>'V rok'!Y11</f>
        <v>20</v>
      </c>
      <c r="F17" s="180">
        <f>'V rok'!Z11</f>
        <v>10</v>
      </c>
      <c r="G17" s="180">
        <f>'V rok'!AA11</f>
        <v>10</v>
      </c>
      <c r="H17" s="180">
        <f>'V rok'!AB11</f>
        <v>0</v>
      </c>
      <c r="I17" s="180">
        <f>'V rok'!AC11</f>
        <v>0</v>
      </c>
      <c r="J17" s="180">
        <f>'V rok'!AD11</f>
        <v>25</v>
      </c>
      <c r="K17" s="180">
        <f>'V rok'!AE11</f>
        <v>1</v>
      </c>
      <c r="L17" s="86"/>
    </row>
    <row r="18" spans="1:12">
      <c r="A18" s="578" t="s">
        <v>24</v>
      </c>
      <c r="B18" s="579"/>
      <c r="C18" s="579"/>
      <c r="D18" s="580"/>
      <c r="E18" s="107">
        <f t="shared" ref="E18:K18" si="0">SUM(E10:E17)</f>
        <v>525</v>
      </c>
      <c r="F18" s="107">
        <f t="shared" si="0"/>
        <v>230</v>
      </c>
      <c r="G18" s="107">
        <f t="shared" si="0"/>
        <v>140</v>
      </c>
      <c r="H18" s="107">
        <f t="shared" si="0"/>
        <v>20</v>
      </c>
      <c r="I18" s="107">
        <f t="shared" si="0"/>
        <v>135</v>
      </c>
      <c r="J18" s="107">
        <f t="shared" si="0"/>
        <v>1100</v>
      </c>
      <c r="K18" s="107">
        <f t="shared" si="0"/>
        <v>44</v>
      </c>
      <c r="L18" s="86"/>
    </row>
    <row r="19" spans="1:12">
      <c r="A19" s="92" t="s">
        <v>271</v>
      </c>
      <c r="B19" s="92"/>
      <c r="C19" s="93"/>
      <c r="D19" s="94"/>
      <c r="E19" s="95"/>
      <c r="F19" s="95"/>
      <c r="G19" s="95"/>
      <c r="H19" s="95"/>
      <c r="I19" s="95"/>
      <c r="J19" s="95"/>
      <c r="K19" s="95"/>
      <c r="L19" s="149"/>
    </row>
    <row r="20" spans="1:12" ht="24.75" customHeight="1">
      <c r="A20" s="97">
        <v>3.1</v>
      </c>
      <c r="B20" s="98" t="s">
        <v>66</v>
      </c>
      <c r="C20" s="99" t="s">
        <v>441</v>
      </c>
      <c r="D20" s="100">
        <v>3</v>
      </c>
      <c r="E20" s="101">
        <f>'II rok'!Y16</f>
        <v>35</v>
      </c>
      <c r="F20" s="101">
        <f>'II rok'!Z16</f>
        <v>15</v>
      </c>
      <c r="G20" s="101">
        <f>'II rok'!AA16</f>
        <v>20</v>
      </c>
      <c r="H20" s="101">
        <f>'II rok'!AB16</f>
        <v>0</v>
      </c>
      <c r="I20" s="101">
        <f>'II rok'!AC16</f>
        <v>0</v>
      </c>
      <c r="J20" s="101">
        <f>'II rok'!AD16</f>
        <v>50</v>
      </c>
      <c r="K20" s="101">
        <f>'II rok'!AE16</f>
        <v>2</v>
      </c>
      <c r="L20" s="149"/>
    </row>
    <row r="21" spans="1:12" ht="24.75" customHeight="1">
      <c r="A21" s="102">
        <v>3.2</v>
      </c>
      <c r="B21" s="98" t="s">
        <v>402</v>
      </c>
      <c r="C21" s="104" t="s">
        <v>422</v>
      </c>
      <c r="D21" s="105" t="s">
        <v>179</v>
      </c>
      <c r="E21" s="101">
        <f>'II rok'!Y17</f>
        <v>110</v>
      </c>
      <c r="F21" s="101">
        <f>'II rok'!Z17</f>
        <v>35</v>
      </c>
      <c r="G21" s="101">
        <f>'II rok'!AA17</f>
        <v>40</v>
      </c>
      <c r="H21" s="101">
        <f>'II rok'!AB17</f>
        <v>0</v>
      </c>
      <c r="I21" s="101">
        <f>'II rok'!AC17</f>
        <v>35</v>
      </c>
      <c r="J21" s="101">
        <f>'II rok'!AD17</f>
        <v>200</v>
      </c>
      <c r="K21" s="101">
        <f>'II rok'!AE17</f>
        <v>8</v>
      </c>
      <c r="L21" s="86"/>
    </row>
    <row r="22" spans="1:12" ht="24.75" customHeight="1">
      <c r="A22" s="102">
        <v>3.3</v>
      </c>
      <c r="B22" s="98" t="s">
        <v>67</v>
      </c>
      <c r="C22" s="104" t="s">
        <v>423</v>
      </c>
      <c r="D22" s="105" t="s">
        <v>13</v>
      </c>
      <c r="E22" s="101">
        <f>'II rok'!Y18</f>
        <v>40</v>
      </c>
      <c r="F22" s="101">
        <f>'II rok'!Z18</f>
        <v>15</v>
      </c>
      <c r="G22" s="101">
        <f>'II rok'!AA18</f>
        <v>10</v>
      </c>
      <c r="H22" s="101">
        <f>'II rok'!AB18</f>
        <v>0</v>
      </c>
      <c r="I22" s="101">
        <f>'II rok'!AC18</f>
        <v>15</v>
      </c>
      <c r="J22" s="101">
        <f>'II rok'!AD18</f>
        <v>75</v>
      </c>
      <c r="K22" s="101">
        <f>'II rok'!AE18</f>
        <v>3</v>
      </c>
    </row>
    <row r="23" spans="1:12" ht="24.75" customHeight="1">
      <c r="A23" s="102">
        <v>3.4</v>
      </c>
      <c r="B23" s="98" t="s">
        <v>85</v>
      </c>
      <c r="C23" s="104" t="s">
        <v>427</v>
      </c>
      <c r="D23" s="105" t="s">
        <v>180</v>
      </c>
      <c r="E23" s="106">
        <f>'III rok'!Y11</f>
        <v>130</v>
      </c>
      <c r="F23" s="106">
        <f>'III rok'!Z11</f>
        <v>40</v>
      </c>
      <c r="G23" s="106">
        <f>'III rok'!AA11</f>
        <v>90</v>
      </c>
      <c r="H23" s="106">
        <f>'III rok'!AB11</f>
        <v>0</v>
      </c>
      <c r="I23" s="106">
        <f>'III rok'!AC11</f>
        <v>0</v>
      </c>
      <c r="J23" s="106">
        <f>'III rok'!AD11</f>
        <v>275</v>
      </c>
      <c r="K23" s="106">
        <f>'III rok'!AE11</f>
        <v>11</v>
      </c>
    </row>
    <row r="24" spans="1:12" ht="24.75" customHeight="1">
      <c r="A24" s="102">
        <v>3.5</v>
      </c>
      <c r="B24" s="98" t="s">
        <v>86</v>
      </c>
      <c r="C24" s="104" t="s">
        <v>424</v>
      </c>
      <c r="D24" s="105" t="s">
        <v>180</v>
      </c>
      <c r="E24" s="106">
        <f>'III rok'!Y12</f>
        <v>125</v>
      </c>
      <c r="F24" s="106">
        <f>'III rok'!Z12</f>
        <v>45</v>
      </c>
      <c r="G24" s="106">
        <f>'III rok'!AA12</f>
        <v>80</v>
      </c>
      <c r="H24" s="106">
        <f>'III rok'!AB12</f>
        <v>0</v>
      </c>
      <c r="I24" s="106">
        <f>'III rok'!AC12</f>
        <v>0</v>
      </c>
      <c r="J24" s="106">
        <f>'III rok'!AD12</f>
        <v>300</v>
      </c>
      <c r="K24" s="106">
        <f>'III rok'!AE12</f>
        <v>12</v>
      </c>
    </row>
    <row r="25" spans="1:12" s="149" customFormat="1" ht="24.75" customHeight="1">
      <c r="A25" s="179">
        <v>3.6</v>
      </c>
      <c r="B25" s="103" t="s">
        <v>73</v>
      </c>
      <c r="C25" s="104" t="s">
        <v>428</v>
      </c>
      <c r="D25" s="105" t="s">
        <v>13</v>
      </c>
      <c r="E25" s="180">
        <f>'II rok'!Y19</f>
        <v>15</v>
      </c>
      <c r="F25" s="180">
        <f>'II rok'!Z19</f>
        <v>15</v>
      </c>
      <c r="G25" s="180">
        <f>'II rok'!AA19</f>
        <v>0</v>
      </c>
      <c r="H25" s="180">
        <f>'II rok'!AB19</f>
        <v>0</v>
      </c>
      <c r="I25" s="180">
        <f>'II rok'!AC19</f>
        <v>0</v>
      </c>
      <c r="J25" s="180">
        <f>'II rok'!AD19</f>
        <v>25</v>
      </c>
      <c r="K25" s="180">
        <f>'II rok'!AE19</f>
        <v>1</v>
      </c>
    </row>
    <row r="26" spans="1:12" s="149" customFormat="1" ht="24.75" customHeight="1">
      <c r="A26" s="179">
        <v>3.7</v>
      </c>
      <c r="B26" s="98" t="s">
        <v>84</v>
      </c>
      <c r="C26" s="104" t="s">
        <v>429</v>
      </c>
      <c r="D26" s="233" t="s">
        <v>180</v>
      </c>
      <c r="E26" s="180">
        <f>'III rok'!$Y$13</f>
        <v>70</v>
      </c>
      <c r="F26" s="180">
        <f>'III rok'!$Z$13</f>
        <v>30</v>
      </c>
      <c r="G26" s="180">
        <f>'III rok'!AA13</f>
        <v>40</v>
      </c>
      <c r="H26" s="180">
        <f>'III rok'!AB13</f>
        <v>0</v>
      </c>
      <c r="I26" s="180">
        <f>'III rok'!AC13</f>
        <v>0</v>
      </c>
      <c r="J26" s="180">
        <f>'III rok'!AD13</f>
        <v>175</v>
      </c>
      <c r="K26" s="180">
        <f>'III rok'!AE13</f>
        <v>7</v>
      </c>
    </row>
    <row r="27" spans="1:12">
      <c r="A27" s="578" t="s">
        <v>24</v>
      </c>
      <c r="B27" s="579"/>
      <c r="C27" s="579"/>
      <c r="D27" s="580"/>
      <c r="E27" s="107">
        <f t="shared" ref="E27:K27" si="1">SUM(E20:E26)</f>
        <v>525</v>
      </c>
      <c r="F27" s="107">
        <f t="shared" si="1"/>
        <v>195</v>
      </c>
      <c r="G27" s="107">
        <f t="shared" si="1"/>
        <v>280</v>
      </c>
      <c r="H27" s="107">
        <f t="shared" si="1"/>
        <v>0</v>
      </c>
      <c r="I27" s="107">
        <f t="shared" si="1"/>
        <v>50</v>
      </c>
      <c r="J27" s="107">
        <f t="shared" si="1"/>
        <v>1100</v>
      </c>
      <c r="K27" s="107">
        <f t="shared" si="1"/>
        <v>44</v>
      </c>
    </row>
    <row r="28" spans="1:12">
      <c r="A28" s="92" t="s">
        <v>268</v>
      </c>
      <c r="B28" s="92"/>
      <c r="C28" s="93"/>
      <c r="D28" s="94"/>
      <c r="E28" s="95"/>
      <c r="F28" s="95"/>
      <c r="G28" s="95"/>
      <c r="H28" s="95"/>
      <c r="I28" s="95"/>
      <c r="J28" s="95"/>
      <c r="K28" s="95"/>
    </row>
    <row r="29" spans="1:12" ht="23.25" customHeight="1">
      <c r="A29" s="108">
        <v>4.0999999999999996</v>
      </c>
      <c r="B29" s="98" t="s">
        <v>44</v>
      </c>
      <c r="C29" s="99" t="s">
        <v>431</v>
      </c>
      <c r="D29" s="100">
        <v>2</v>
      </c>
      <c r="E29" s="101">
        <f>'I rok'!Y21</f>
        <v>15</v>
      </c>
      <c r="F29" s="101">
        <f>'I rok'!Z21</f>
        <v>15</v>
      </c>
      <c r="G29" s="101">
        <f>'I rok'!AA21</f>
        <v>0</v>
      </c>
      <c r="H29" s="101">
        <f>'I rok'!AB21</f>
        <v>0</v>
      </c>
      <c r="I29" s="101">
        <f>'I rok'!AC21</f>
        <v>0</v>
      </c>
      <c r="J29" s="101">
        <f>'I rok'!AD21</f>
        <v>25</v>
      </c>
      <c r="K29" s="101">
        <f>'I rok'!AE21</f>
        <v>1</v>
      </c>
    </row>
    <row r="30" spans="1:12" ht="23.25" customHeight="1">
      <c r="A30" s="102">
        <v>4.2</v>
      </c>
      <c r="B30" s="98" t="s">
        <v>45</v>
      </c>
      <c r="C30" s="104" t="s">
        <v>430</v>
      </c>
      <c r="D30" s="105">
        <v>2</v>
      </c>
      <c r="E30" s="101">
        <f>'I rok'!Y22</f>
        <v>15</v>
      </c>
      <c r="F30" s="101">
        <f>'I rok'!Z22</f>
        <v>15</v>
      </c>
      <c r="G30" s="101">
        <f>'I rok'!AA22</f>
        <v>0</v>
      </c>
      <c r="H30" s="101">
        <f>'I rok'!AB22</f>
        <v>0</v>
      </c>
      <c r="I30" s="101">
        <f>'I rok'!AC22</f>
        <v>0</v>
      </c>
      <c r="J30" s="101">
        <f>'I rok'!AD22</f>
        <v>25</v>
      </c>
      <c r="K30" s="101">
        <f>'I rok'!AE22</f>
        <v>1</v>
      </c>
    </row>
    <row r="31" spans="1:12" ht="23.25" customHeight="1">
      <c r="A31" s="109">
        <v>4.3</v>
      </c>
      <c r="B31" s="98" t="s">
        <v>46</v>
      </c>
      <c r="C31" s="104" t="s">
        <v>432</v>
      </c>
      <c r="D31" s="105">
        <v>1</v>
      </c>
      <c r="E31" s="101">
        <f>'I rok'!Y23</f>
        <v>15</v>
      </c>
      <c r="F31" s="101">
        <f>'I rok'!Z23</f>
        <v>15</v>
      </c>
      <c r="G31" s="101">
        <f>'I rok'!AA23</f>
        <v>0</v>
      </c>
      <c r="H31" s="101">
        <f>'I rok'!AB23</f>
        <v>0</v>
      </c>
      <c r="I31" s="101">
        <f>'I rok'!AC23</f>
        <v>0</v>
      </c>
      <c r="J31" s="101">
        <f>'I rok'!AD23</f>
        <v>25</v>
      </c>
      <c r="K31" s="101">
        <f>'I rok'!AE23</f>
        <v>1</v>
      </c>
    </row>
    <row r="32" spans="1:12" ht="23.25" customHeight="1">
      <c r="A32" s="102">
        <v>4.4000000000000004</v>
      </c>
      <c r="B32" s="98" t="s">
        <v>47</v>
      </c>
      <c r="C32" s="104" t="s">
        <v>433</v>
      </c>
      <c r="D32" s="105">
        <v>1</v>
      </c>
      <c r="E32" s="101">
        <f>'I rok'!Y24</f>
        <v>15</v>
      </c>
      <c r="F32" s="101">
        <f>'I rok'!Z24</f>
        <v>15</v>
      </c>
      <c r="G32" s="101">
        <f>'I rok'!AA24</f>
        <v>0</v>
      </c>
      <c r="H32" s="101">
        <f>'I rok'!AB24</f>
        <v>0</v>
      </c>
      <c r="I32" s="101">
        <f>'I rok'!AC24</f>
        <v>0</v>
      </c>
      <c r="J32" s="101">
        <f>'I rok'!AD24</f>
        <v>25</v>
      </c>
      <c r="K32" s="101">
        <f>'I rok'!AE24</f>
        <v>1</v>
      </c>
    </row>
    <row r="33" spans="1:11" ht="23.25" customHeight="1">
      <c r="A33" s="108">
        <v>4.5</v>
      </c>
      <c r="B33" s="98" t="s">
        <v>48</v>
      </c>
      <c r="C33" s="104" t="s">
        <v>434</v>
      </c>
      <c r="D33" s="105" t="s">
        <v>182</v>
      </c>
      <c r="E33" s="101">
        <f>'I rok'!Y25</f>
        <v>30</v>
      </c>
      <c r="F33" s="101">
        <f>'I rok'!Z25</f>
        <v>30</v>
      </c>
      <c r="G33" s="101">
        <f>'I rok'!AA25</f>
        <v>0</v>
      </c>
      <c r="H33" s="101">
        <f>'I rok'!AB25</f>
        <v>0</v>
      </c>
      <c r="I33" s="101">
        <f>'I rok'!AC25</f>
        <v>0</v>
      </c>
      <c r="J33" s="101">
        <f>'I rok'!AD25</f>
        <v>50</v>
      </c>
      <c r="K33" s="111">
        <f>'I rok'!AE25</f>
        <v>2</v>
      </c>
    </row>
    <row r="34" spans="1:11" s="149" customFormat="1" ht="31.5" customHeight="1">
      <c r="A34" s="181" t="s">
        <v>220</v>
      </c>
      <c r="B34" s="103" t="s">
        <v>221</v>
      </c>
      <c r="C34" s="104" t="s">
        <v>435</v>
      </c>
      <c r="D34" s="105" t="s">
        <v>13</v>
      </c>
      <c r="E34" s="101">
        <f>'II rok'!Y22</f>
        <v>30</v>
      </c>
      <c r="F34" s="101">
        <f>'II rok'!Z22</f>
        <v>20</v>
      </c>
      <c r="G34" s="101">
        <f>'II rok'!AA22</f>
        <v>10</v>
      </c>
      <c r="H34" s="101">
        <f>'II rok'!AB22</f>
        <v>0</v>
      </c>
      <c r="I34" s="101">
        <f>'II rok'!AC22</f>
        <v>0</v>
      </c>
      <c r="J34" s="101">
        <f>'II rok'!AD22</f>
        <v>50</v>
      </c>
      <c r="K34" s="101">
        <f>'II rok'!AE22</f>
        <v>2</v>
      </c>
    </row>
    <row r="35" spans="1:11" s="149" customFormat="1" ht="31.5" customHeight="1">
      <c r="A35" s="123" t="s">
        <v>287</v>
      </c>
      <c r="B35" s="98" t="s">
        <v>115</v>
      </c>
      <c r="C35" s="104" t="s">
        <v>436</v>
      </c>
      <c r="D35" s="105" t="s">
        <v>182</v>
      </c>
      <c r="E35" s="113">
        <f>'I rok'!Y26</f>
        <v>50</v>
      </c>
      <c r="F35" s="113">
        <f>'I rok'!Z26</f>
        <v>0</v>
      </c>
      <c r="G35" s="113">
        <f>'I rok'!AA26</f>
        <v>50</v>
      </c>
      <c r="H35" s="113">
        <f>'I rok'!AB26</f>
        <v>0</v>
      </c>
      <c r="I35" s="113">
        <f>'I rok'!AC26</f>
        <v>0</v>
      </c>
      <c r="J35" s="113">
        <f>'I rok'!AD26</f>
        <v>60</v>
      </c>
      <c r="K35" s="113">
        <f>'I rok'!AE26</f>
        <v>2</v>
      </c>
    </row>
    <row r="36" spans="1:11" s="149" customFormat="1" ht="31.5" customHeight="1">
      <c r="A36" s="123" t="s">
        <v>288</v>
      </c>
      <c r="B36" s="139" t="s">
        <v>189</v>
      </c>
      <c r="C36" s="104" t="s">
        <v>437</v>
      </c>
      <c r="D36" s="105" t="s">
        <v>179</v>
      </c>
      <c r="E36" s="113">
        <f>'II rok'!Y23</f>
        <v>50</v>
      </c>
      <c r="F36" s="113">
        <f>'II rok'!Z23</f>
        <v>0</v>
      </c>
      <c r="G36" s="113">
        <f>'II rok'!AA23</f>
        <v>50</v>
      </c>
      <c r="H36" s="113">
        <f>'II rok'!AB23</f>
        <v>0</v>
      </c>
      <c r="I36" s="113">
        <f>'II rok'!AC23</f>
        <v>0</v>
      </c>
      <c r="J36" s="113">
        <f>'II rok'!AD23</f>
        <v>90</v>
      </c>
      <c r="K36" s="113">
        <f>'II rok'!AE23</f>
        <v>3</v>
      </c>
    </row>
    <row r="37" spans="1:11" s="149" customFormat="1" ht="31.5" customHeight="1">
      <c r="A37" s="140" t="s">
        <v>289</v>
      </c>
      <c r="B37" s="139" t="s">
        <v>199</v>
      </c>
      <c r="C37" s="104" t="s">
        <v>438</v>
      </c>
      <c r="D37" s="105" t="s">
        <v>180</v>
      </c>
      <c r="E37" s="113">
        <f>'III rok'!Y16</f>
        <v>40</v>
      </c>
      <c r="F37" s="113">
        <f>'III rok'!Z16</f>
        <v>0</v>
      </c>
      <c r="G37" s="113">
        <f>'III rok'!AA16</f>
        <v>40</v>
      </c>
      <c r="H37" s="113">
        <f>'III rok'!AB16</f>
        <v>0</v>
      </c>
      <c r="I37" s="113">
        <f>'III rok'!AC16</f>
        <v>0</v>
      </c>
      <c r="J37" s="113">
        <f>'III rok'!AD16</f>
        <v>60</v>
      </c>
      <c r="K37" s="113">
        <f>'III rok'!AE16</f>
        <v>2</v>
      </c>
    </row>
    <row r="38" spans="1:11">
      <c r="A38" s="578" t="s">
        <v>24</v>
      </c>
      <c r="B38" s="579"/>
      <c r="C38" s="579"/>
      <c r="D38" s="580"/>
      <c r="E38" s="107">
        <f>SUM(E29:E37)</f>
        <v>260</v>
      </c>
      <c r="F38" s="107">
        <f>SUM(F29:F37)</f>
        <v>110</v>
      </c>
      <c r="G38" s="107">
        <f>SUM(G29:G37)</f>
        <v>150</v>
      </c>
      <c r="H38" s="107">
        <f>SUM(H29:H37)</f>
        <v>0</v>
      </c>
      <c r="I38" s="107">
        <f>SUM(I29:I34)</f>
        <v>0</v>
      </c>
      <c r="J38" s="107">
        <f>SUM(J29:J37)</f>
        <v>410</v>
      </c>
      <c r="K38" s="107">
        <f>SUM(K29:K37)</f>
        <v>15</v>
      </c>
    </row>
    <row r="39" spans="1:11">
      <c r="A39" s="92" t="s">
        <v>274</v>
      </c>
      <c r="B39" s="92"/>
      <c r="C39" s="93"/>
      <c r="D39" s="94"/>
      <c r="E39" s="95"/>
      <c r="F39" s="95"/>
      <c r="G39" s="95"/>
      <c r="H39" s="95"/>
      <c r="I39" s="95"/>
      <c r="J39" s="95"/>
      <c r="K39" s="95"/>
    </row>
    <row r="40" spans="1:11" ht="21.75" customHeight="1">
      <c r="A40" s="108">
        <v>5.0999999999999996</v>
      </c>
      <c r="B40" s="98" t="s">
        <v>87</v>
      </c>
      <c r="C40" s="99" t="s">
        <v>439</v>
      </c>
      <c r="D40" s="110" t="s">
        <v>184</v>
      </c>
      <c r="E40" s="111">
        <f>'III rok'!Y19+'IV rok'!Y11+'V rok'!Y14</f>
        <v>265</v>
      </c>
      <c r="F40" s="111">
        <f>'III rok'!Z19+'IV rok'!Z11+'V rok'!Z14</f>
        <v>75</v>
      </c>
      <c r="G40" s="111">
        <f>'III rok'!AA19+'IV rok'!AA11+'V rok'!AA14</f>
        <v>75</v>
      </c>
      <c r="H40" s="111">
        <f>'III rok'!AB19+'IV rok'!AB11+'V rok'!AB14</f>
        <v>115</v>
      </c>
      <c r="I40" s="111">
        <f>'III rok'!AC19+'IV rok'!AC11+'V rok'!AC14</f>
        <v>0</v>
      </c>
      <c r="J40" s="111">
        <f>'III rok'!AD19+'IV rok'!AD11+'V rok'!AD14</f>
        <v>400</v>
      </c>
      <c r="K40" s="111">
        <f>'III rok'!AE19+'IV rok'!AE11+'V rok'!AE14</f>
        <v>16</v>
      </c>
    </row>
    <row r="41" spans="1:11" ht="21.75" customHeight="1">
      <c r="A41" s="109">
        <v>5.2</v>
      </c>
      <c r="B41" s="98" t="s">
        <v>88</v>
      </c>
      <c r="C41" s="104" t="s">
        <v>440</v>
      </c>
      <c r="D41" s="112" t="s">
        <v>252</v>
      </c>
      <c r="E41" s="111">
        <f>'III rok'!Y20+'IV rok'!Y12+'V rok'!Y15</f>
        <v>180</v>
      </c>
      <c r="F41" s="111">
        <f>'III rok'!Z20+'IV rok'!Z12+'V rok'!Z15</f>
        <v>60</v>
      </c>
      <c r="G41" s="111">
        <f>'III rok'!AA20+'IV rok'!AA12+'V rok'!AA15</f>
        <v>50</v>
      </c>
      <c r="H41" s="111">
        <f>'III rok'!AB20+'IV rok'!AB12+'V rok'!AB15</f>
        <v>70</v>
      </c>
      <c r="I41" s="111">
        <f>'III rok'!AC20+'IV rok'!AC12+'V rok'!AC15</f>
        <v>0</v>
      </c>
      <c r="J41" s="111">
        <f>'III rok'!AD20+'IV rok'!AD12+'V rok'!AD15</f>
        <v>250</v>
      </c>
      <c r="K41" s="111">
        <f>'III rok'!AE20+'IV rok'!AE12+'V rok'!AE15</f>
        <v>10</v>
      </c>
    </row>
    <row r="42" spans="1:11" s="149" customFormat="1" ht="48" customHeight="1">
      <c r="A42" s="109" t="s">
        <v>225</v>
      </c>
      <c r="B42" s="98" t="s">
        <v>222</v>
      </c>
      <c r="C42" s="104" t="s">
        <v>440</v>
      </c>
      <c r="D42" s="112" t="s">
        <v>15</v>
      </c>
      <c r="E42" s="113">
        <f>'III rok'!Y21</f>
        <v>55</v>
      </c>
      <c r="F42" s="113">
        <f>'III rok'!Z21</f>
        <v>15</v>
      </c>
      <c r="G42" s="113">
        <f>'III rok'!AA21</f>
        <v>15</v>
      </c>
      <c r="H42" s="113">
        <f>'III rok'!AB21</f>
        <v>25</v>
      </c>
      <c r="I42" s="113">
        <f>'III rok'!AC21</f>
        <v>0</v>
      </c>
      <c r="J42" s="113">
        <f>'III rok'!AD21</f>
        <v>75</v>
      </c>
      <c r="K42" s="113">
        <f>'III rok'!AE21</f>
        <v>3</v>
      </c>
    </row>
    <row r="43" spans="1:11" ht="21.75" customHeight="1">
      <c r="A43" s="109">
        <v>5.3</v>
      </c>
      <c r="B43" s="98" t="s">
        <v>113</v>
      </c>
      <c r="C43" s="104" t="s">
        <v>442</v>
      </c>
      <c r="D43" s="105">
        <v>10</v>
      </c>
      <c r="E43" s="106">
        <f>'V rok'!Y16</f>
        <v>50</v>
      </c>
      <c r="F43" s="106">
        <f>'V rok'!Z16</f>
        <v>15</v>
      </c>
      <c r="G43" s="106">
        <f>'V rok'!AA16</f>
        <v>20</v>
      </c>
      <c r="H43" s="106">
        <f>'V rok'!AB16</f>
        <v>15</v>
      </c>
      <c r="I43" s="106">
        <f>'V rok'!AC16</f>
        <v>0</v>
      </c>
      <c r="J43" s="106">
        <f>'V rok'!AD16</f>
        <v>75</v>
      </c>
      <c r="K43" s="106">
        <f>'V rok'!AE16</f>
        <v>3</v>
      </c>
    </row>
    <row r="44" spans="1:11" ht="21.75" customHeight="1">
      <c r="A44" s="109">
        <v>5.4</v>
      </c>
      <c r="B44" s="98" t="s">
        <v>97</v>
      </c>
      <c r="C44" s="104" t="s">
        <v>462</v>
      </c>
      <c r="D44" s="105">
        <v>7</v>
      </c>
      <c r="E44" s="106">
        <f>'IV rok'!Y13</f>
        <v>60</v>
      </c>
      <c r="F44" s="106">
        <f>'IV rok'!Z13</f>
        <v>15</v>
      </c>
      <c r="G44" s="106">
        <f>'IV rok'!AA13</f>
        <v>15</v>
      </c>
      <c r="H44" s="106">
        <f>'IV rok'!AB13</f>
        <v>30</v>
      </c>
      <c r="I44" s="106">
        <f>'IV rok'!AC13</f>
        <v>0</v>
      </c>
      <c r="J44" s="106">
        <f>'IV rok'!AD13</f>
        <v>100</v>
      </c>
      <c r="K44" s="106">
        <f>'IV rok'!AE13</f>
        <v>4</v>
      </c>
    </row>
    <row r="45" spans="1:11" ht="21.75" customHeight="1">
      <c r="A45" s="109">
        <v>5.5</v>
      </c>
      <c r="B45" s="98" t="s">
        <v>98</v>
      </c>
      <c r="C45" s="104" t="s">
        <v>444</v>
      </c>
      <c r="D45" s="105">
        <v>8</v>
      </c>
      <c r="E45" s="106">
        <f>'IV rok'!Y14</f>
        <v>65</v>
      </c>
      <c r="F45" s="106">
        <f>'IV rok'!Z14</f>
        <v>20</v>
      </c>
      <c r="G45" s="106">
        <f>'IV rok'!AA14</f>
        <v>20</v>
      </c>
      <c r="H45" s="106">
        <f>'IV rok'!AB14</f>
        <v>25</v>
      </c>
      <c r="I45" s="106">
        <f>'IV rok'!AC14</f>
        <v>0</v>
      </c>
      <c r="J45" s="106">
        <f>'IV rok'!AD14</f>
        <v>100</v>
      </c>
      <c r="K45" s="106">
        <f>'IV rok'!AE14</f>
        <v>4</v>
      </c>
    </row>
    <row r="46" spans="1:11" ht="21.75" customHeight="1">
      <c r="A46" s="109">
        <v>5.6</v>
      </c>
      <c r="B46" s="98" t="s">
        <v>99</v>
      </c>
      <c r="C46" s="104" t="s">
        <v>445</v>
      </c>
      <c r="D46" s="105">
        <v>7</v>
      </c>
      <c r="E46" s="106">
        <f>'IV rok'!Y15</f>
        <v>55</v>
      </c>
      <c r="F46" s="106">
        <f>'IV rok'!Z15</f>
        <v>15</v>
      </c>
      <c r="G46" s="106">
        <f>'IV rok'!AA15</f>
        <v>15</v>
      </c>
      <c r="H46" s="106">
        <f>'IV rok'!AB15</f>
        <v>25</v>
      </c>
      <c r="I46" s="106">
        <f>'IV rok'!AC15</f>
        <v>0</v>
      </c>
      <c r="J46" s="106">
        <f>'IV rok'!AD15</f>
        <v>100</v>
      </c>
      <c r="K46" s="106">
        <f>'IV rok'!AE15</f>
        <v>4</v>
      </c>
    </row>
    <row r="47" spans="1:11" ht="21.75" customHeight="1">
      <c r="A47" s="109">
        <v>5.7</v>
      </c>
      <c r="B47" s="98" t="s">
        <v>114</v>
      </c>
      <c r="C47" s="104" t="s">
        <v>446</v>
      </c>
      <c r="D47" s="105">
        <v>9</v>
      </c>
      <c r="E47" s="106">
        <f>'V rok'!Y17</f>
        <v>55</v>
      </c>
      <c r="F47" s="106">
        <f>'V rok'!Z17</f>
        <v>15</v>
      </c>
      <c r="G47" s="106">
        <f>'V rok'!AA17</f>
        <v>25</v>
      </c>
      <c r="H47" s="106">
        <f>'V rok'!AB17</f>
        <v>15</v>
      </c>
      <c r="I47" s="106">
        <f>'V rok'!AC17</f>
        <v>0</v>
      </c>
      <c r="J47" s="106">
        <f>'V rok'!AD17</f>
        <v>100</v>
      </c>
      <c r="K47" s="106">
        <f>'V rok'!AE17</f>
        <v>4</v>
      </c>
    </row>
    <row r="48" spans="1:11" ht="21.75" customHeight="1">
      <c r="A48" s="109">
        <v>5.8</v>
      </c>
      <c r="B48" s="98" t="s">
        <v>89</v>
      </c>
      <c r="C48" s="104" t="s">
        <v>447</v>
      </c>
      <c r="D48" s="105">
        <v>6</v>
      </c>
      <c r="E48" s="106">
        <f>'III rok'!Y22</f>
        <v>55</v>
      </c>
      <c r="F48" s="106">
        <f>'III rok'!Z22</f>
        <v>15</v>
      </c>
      <c r="G48" s="106">
        <f>'III rok'!AA22</f>
        <v>15</v>
      </c>
      <c r="H48" s="106">
        <f>'III rok'!AB22</f>
        <v>25</v>
      </c>
      <c r="I48" s="106">
        <f>'III rok'!AC22</f>
        <v>0</v>
      </c>
      <c r="J48" s="106">
        <f>'III rok'!AD22</f>
        <v>75</v>
      </c>
      <c r="K48" s="106">
        <f>'III rok'!AE22</f>
        <v>3</v>
      </c>
    </row>
    <row r="49" spans="1:11" ht="21.75" customHeight="1">
      <c r="A49" s="109">
        <v>5.9</v>
      </c>
      <c r="B49" s="98" t="s">
        <v>100</v>
      </c>
      <c r="C49" s="104" t="s">
        <v>448</v>
      </c>
      <c r="D49" s="105" t="s">
        <v>17</v>
      </c>
      <c r="E49" s="106">
        <f>'IV rok'!Y16</f>
        <v>50</v>
      </c>
      <c r="F49" s="106">
        <f>'IV rok'!Z16</f>
        <v>20</v>
      </c>
      <c r="G49" s="106">
        <f>'IV rok'!AA16</f>
        <v>15</v>
      </c>
      <c r="H49" s="106">
        <f>'IV rok'!AB16</f>
        <v>15</v>
      </c>
      <c r="I49" s="106">
        <f>'IV rok'!AC16</f>
        <v>0</v>
      </c>
      <c r="J49" s="106">
        <f>'IV rok'!AD16</f>
        <v>75</v>
      </c>
      <c r="K49" s="106">
        <f>'IV rok'!AE16</f>
        <v>3</v>
      </c>
    </row>
    <row r="50" spans="1:11" ht="21.75" customHeight="1">
      <c r="A50" s="114">
        <v>5.0999999999999996</v>
      </c>
      <c r="B50" s="98" t="s">
        <v>101</v>
      </c>
      <c r="C50" s="104" t="s">
        <v>449</v>
      </c>
      <c r="D50" s="105">
        <v>7</v>
      </c>
      <c r="E50" s="106">
        <f>'IV rok'!Y17</f>
        <v>50</v>
      </c>
      <c r="F50" s="106">
        <f>'IV rok'!Z17</f>
        <v>15</v>
      </c>
      <c r="G50" s="106">
        <f>'IV rok'!AA17</f>
        <v>15</v>
      </c>
      <c r="H50" s="106">
        <f>'IV rok'!AB17</f>
        <v>20</v>
      </c>
      <c r="I50" s="106">
        <f>'IV rok'!AC17</f>
        <v>0</v>
      </c>
      <c r="J50" s="106">
        <f>'IV rok'!AD17</f>
        <v>75</v>
      </c>
      <c r="K50" s="106">
        <f>'IV rok'!AE17</f>
        <v>3</v>
      </c>
    </row>
    <row r="51" spans="1:11" ht="21.75" customHeight="1">
      <c r="A51" s="114">
        <v>5.1100000000000003</v>
      </c>
      <c r="B51" s="98" t="s">
        <v>90</v>
      </c>
      <c r="C51" s="104" t="s">
        <v>450</v>
      </c>
      <c r="D51" s="105" t="s">
        <v>15</v>
      </c>
      <c r="E51" s="106">
        <f>'III rok'!Y23</f>
        <v>55</v>
      </c>
      <c r="F51" s="106">
        <f>'III rok'!Z23</f>
        <v>15</v>
      </c>
      <c r="G51" s="106">
        <f>'III rok'!AA23</f>
        <v>40</v>
      </c>
      <c r="H51" s="106">
        <f>'III rok'!AB23</f>
        <v>0</v>
      </c>
      <c r="I51" s="106">
        <f>'III rok'!AC23</f>
        <v>0</v>
      </c>
      <c r="J51" s="106">
        <f>'III rok'!AD23</f>
        <v>100</v>
      </c>
      <c r="K51" s="106">
        <f>'III rok'!AE23</f>
        <v>4</v>
      </c>
    </row>
    <row r="52" spans="1:11" ht="21.75" customHeight="1">
      <c r="A52" s="114">
        <v>5.12</v>
      </c>
      <c r="B52" s="98" t="s">
        <v>102</v>
      </c>
      <c r="C52" s="104" t="s">
        <v>451</v>
      </c>
      <c r="D52" s="105" t="s">
        <v>14</v>
      </c>
      <c r="E52" s="106">
        <f>'IV rok'!Y18</f>
        <v>65</v>
      </c>
      <c r="F52" s="106">
        <f>'IV rok'!Z18</f>
        <v>30</v>
      </c>
      <c r="G52" s="106">
        <f>'IV rok'!AA18</f>
        <v>35</v>
      </c>
      <c r="H52" s="106">
        <f>'IV rok'!AB18</f>
        <v>0</v>
      </c>
      <c r="I52" s="106">
        <f>'IV rok'!AC18</f>
        <v>0</v>
      </c>
      <c r="J52" s="106">
        <f>'IV rok'!AD18</f>
        <v>100</v>
      </c>
      <c r="K52" s="106">
        <f>'IV rok'!AE18</f>
        <v>4</v>
      </c>
    </row>
    <row r="53" spans="1:11">
      <c r="A53" s="578" t="s">
        <v>24</v>
      </c>
      <c r="B53" s="579"/>
      <c r="C53" s="579"/>
      <c r="D53" s="580"/>
      <c r="E53" s="107">
        <f t="shared" ref="E53:K53" si="2">SUM(E40:E52)</f>
        <v>1060</v>
      </c>
      <c r="F53" s="107">
        <f t="shared" si="2"/>
        <v>325</v>
      </c>
      <c r="G53" s="107">
        <f t="shared" si="2"/>
        <v>355</v>
      </c>
      <c r="H53" s="107">
        <f t="shared" si="2"/>
        <v>380</v>
      </c>
      <c r="I53" s="107">
        <f t="shared" si="2"/>
        <v>0</v>
      </c>
      <c r="J53" s="107">
        <f t="shared" si="2"/>
        <v>1625</v>
      </c>
      <c r="K53" s="107">
        <f t="shared" si="2"/>
        <v>65</v>
      </c>
    </row>
    <row r="54" spans="1:11">
      <c r="A54" s="92" t="s">
        <v>275</v>
      </c>
      <c r="B54" s="92"/>
      <c r="C54" s="93"/>
      <c r="D54" s="94"/>
      <c r="E54" s="95"/>
      <c r="F54" s="95"/>
      <c r="G54" s="95"/>
      <c r="H54" s="95"/>
      <c r="I54" s="95"/>
      <c r="J54" s="95"/>
      <c r="K54" s="95"/>
    </row>
    <row r="55" spans="1:11" ht="24.75" customHeight="1">
      <c r="A55" s="108">
        <v>6.1</v>
      </c>
      <c r="B55" s="98" t="s">
        <v>103</v>
      </c>
      <c r="C55" s="99" t="s">
        <v>452</v>
      </c>
      <c r="D55" s="110" t="s">
        <v>183</v>
      </c>
      <c r="E55" s="111">
        <f>'IV rok'!Y21</f>
        <v>95</v>
      </c>
      <c r="F55" s="111">
        <f>'IV rok'!Z21</f>
        <v>30</v>
      </c>
      <c r="G55" s="111">
        <f>'IV rok'!AA21</f>
        <v>30</v>
      </c>
      <c r="H55" s="111">
        <f>'IV rok'!AB21</f>
        <v>35</v>
      </c>
      <c r="I55" s="111">
        <f>'IV rok'!AC21</f>
        <v>0</v>
      </c>
      <c r="J55" s="111">
        <f>'IV rok'!AD21</f>
        <v>125</v>
      </c>
      <c r="K55" s="111">
        <f>'IV rok'!AE21</f>
        <v>5</v>
      </c>
    </row>
    <row r="56" spans="1:11" ht="24.75" customHeight="1">
      <c r="A56" s="109">
        <v>6.2</v>
      </c>
      <c r="B56" s="98" t="s">
        <v>91</v>
      </c>
      <c r="C56" s="99" t="s">
        <v>453</v>
      </c>
      <c r="D56" s="112" t="s">
        <v>184</v>
      </c>
      <c r="E56" s="113">
        <f>'III rok'!Y26+'IV rok'!Y22+'V rok'!Y20</f>
        <v>255</v>
      </c>
      <c r="F56" s="113">
        <f>'III rok'!Z26+'IV rok'!Z22+'V rok'!Z20</f>
        <v>90</v>
      </c>
      <c r="G56" s="113">
        <f>'III rok'!AA26+'IV rok'!AA22+'V rok'!AA20</f>
        <v>90</v>
      </c>
      <c r="H56" s="113">
        <f>'III rok'!AB26+'IV rok'!AB22+'V rok'!AB20</f>
        <v>75</v>
      </c>
      <c r="I56" s="113">
        <f>'III rok'!AC26+'IV rok'!AC22+'V rok'!AC20</f>
        <v>0</v>
      </c>
      <c r="J56" s="113">
        <f>'III rok'!AD26+'IV rok'!AD22+'V rok'!AD20</f>
        <v>375</v>
      </c>
      <c r="K56" s="113">
        <f>'III rok'!AE26+'IV rok'!AE22+'V rok'!AE20</f>
        <v>15</v>
      </c>
    </row>
    <row r="57" spans="1:11" ht="24.75" customHeight="1">
      <c r="A57" s="109">
        <v>6.3</v>
      </c>
      <c r="B57" s="98" t="s">
        <v>118</v>
      </c>
      <c r="C57" s="99" t="s">
        <v>454</v>
      </c>
      <c r="D57" s="105" t="s">
        <v>5</v>
      </c>
      <c r="E57" s="106">
        <f>'V rok'!Y21</f>
        <v>55</v>
      </c>
      <c r="F57" s="106">
        <f>'V rok'!Z21</f>
        <v>15</v>
      </c>
      <c r="G57" s="106">
        <f>'V rok'!AA21</f>
        <v>15</v>
      </c>
      <c r="H57" s="106">
        <f>'V rok'!AB21</f>
        <v>25</v>
      </c>
      <c r="I57" s="106">
        <f>'V rok'!AC21</f>
        <v>0</v>
      </c>
      <c r="J57" s="106">
        <f>'V rok'!AD21</f>
        <v>75</v>
      </c>
      <c r="K57" s="106">
        <f>'V rok'!AE21</f>
        <v>3</v>
      </c>
    </row>
    <row r="58" spans="1:11" ht="24.75" customHeight="1">
      <c r="A58" s="109">
        <v>6.4</v>
      </c>
      <c r="B58" s="98" t="s">
        <v>119</v>
      </c>
      <c r="C58" s="99" t="s">
        <v>458</v>
      </c>
      <c r="D58" s="105" t="s">
        <v>4</v>
      </c>
      <c r="E58" s="106">
        <f>'V rok'!Y22</f>
        <v>55</v>
      </c>
      <c r="F58" s="106">
        <f>'V rok'!Z22</f>
        <v>15</v>
      </c>
      <c r="G58" s="106">
        <f>'V rok'!AA22</f>
        <v>15</v>
      </c>
      <c r="H58" s="106">
        <f>'V rok'!AB22</f>
        <v>25</v>
      </c>
      <c r="I58" s="106">
        <f>'V rok'!AC22</f>
        <v>0</v>
      </c>
      <c r="J58" s="106">
        <f>'V rok'!AD22</f>
        <v>75</v>
      </c>
      <c r="K58" s="106">
        <f>'V rok'!AE22</f>
        <v>3</v>
      </c>
    </row>
    <row r="59" spans="1:11" ht="24.75" customHeight="1">
      <c r="A59" s="109">
        <v>6.5</v>
      </c>
      <c r="B59" s="98" t="s">
        <v>120</v>
      </c>
      <c r="C59" s="99" t="s">
        <v>455</v>
      </c>
      <c r="D59" s="105" t="s">
        <v>5</v>
      </c>
      <c r="E59" s="106">
        <f>'V rok'!Y23</f>
        <v>45</v>
      </c>
      <c r="F59" s="106">
        <f>'V rok'!Z23</f>
        <v>15</v>
      </c>
      <c r="G59" s="106">
        <f>'V rok'!AA23</f>
        <v>10</v>
      </c>
      <c r="H59" s="106">
        <f>'V rok'!AB23</f>
        <v>20</v>
      </c>
      <c r="I59" s="106">
        <f>'V rok'!AC23</f>
        <v>0</v>
      </c>
      <c r="J59" s="106">
        <f>'V rok'!AD23</f>
        <v>50</v>
      </c>
      <c r="K59" s="106">
        <f>'V rok'!AE23</f>
        <v>2</v>
      </c>
    </row>
    <row r="60" spans="1:11" ht="24.75" customHeight="1">
      <c r="A60" s="109">
        <v>6.6</v>
      </c>
      <c r="B60" s="98" t="s">
        <v>121</v>
      </c>
      <c r="C60" s="99" t="s">
        <v>456</v>
      </c>
      <c r="D60" s="105">
        <v>10</v>
      </c>
      <c r="E60" s="106">
        <f>'V rok'!Y24</f>
        <v>45</v>
      </c>
      <c r="F60" s="106">
        <f>'V rok'!Z24</f>
        <v>15</v>
      </c>
      <c r="G60" s="106">
        <f>'V rok'!AA24</f>
        <v>15</v>
      </c>
      <c r="H60" s="106">
        <f>'V rok'!AB24</f>
        <v>15</v>
      </c>
      <c r="I60" s="106">
        <f>'V rok'!AC24</f>
        <v>0</v>
      </c>
      <c r="J60" s="106">
        <f>'V rok'!AD24</f>
        <v>75</v>
      </c>
      <c r="K60" s="106">
        <f>'V rok'!AE24</f>
        <v>3</v>
      </c>
    </row>
    <row r="61" spans="1:11" ht="24.75" customHeight="1">
      <c r="A61" s="109">
        <v>6.7</v>
      </c>
      <c r="B61" s="98" t="s">
        <v>122</v>
      </c>
      <c r="C61" s="99" t="s">
        <v>457</v>
      </c>
      <c r="D61" s="105">
        <v>9</v>
      </c>
      <c r="E61" s="106">
        <f>'V rok'!Y25</f>
        <v>45</v>
      </c>
      <c r="F61" s="106">
        <f>'V rok'!Z25</f>
        <v>15</v>
      </c>
      <c r="G61" s="106">
        <f>'V rok'!AA25</f>
        <v>15</v>
      </c>
      <c r="H61" s="106">
        <f>'V rok'!AB25</f>
        <v>15</v>
      </c>
      <c r="I61" s="106">
        <f>'V rok'!AC25</f>
        <v>0</v>
      </c>
      <c r="J61" s="106">
        <f>'V rok'!AD25</f>
        <v>75</v>
      </c>
      <c r="K61" s="106">
        <f>'V rok'!AE25</f>
        <v>3</v>
      </c>
    </row>
    <row r="62" spans="1:11" ht="29.25" customHeight="1">
      <c r="A62" s="109">
        <v>6.8</v>
      </c>
      <c r="B62" s="98" t="s">
        <v>123</v>
      </c>
      <c r="C62" s="99" t="s">
        <v>459</v>
      </c>
      <c r="D62" s="105" t="s">
        <v>4</v>
      </c>
      <c r="E62" s="106">
        <f>'V rok'!Y26</f>
        <v>40</v>
      </c>
      <c r="F62" s="106">
        <f>'V rok'!Z26</f>
        <v>15</v>
      </c>
      <c r="G62" s="106">
        <f>'V rok'!AA26</f>
        <v>10</v>
      </c>
      <c r="H62" s="106">
        <f>'V rok'!AB26</f>
        <v>15</v>
      </c>
      <c r="I62" s="106">
        <f>'V rok'!AC26</f>
        <v>0</v>
      </c>
      <c r="J62" s="106">
        <f>'V rok'!AD26</f>
        <v>50</v>
      </c>
      <c r="K62" s="106">
        <f>'V rok'!AE26</f>
        <v>2</v>
      </c>
    </row>
    <row r="63" spans="1:11" ht="24.75" customHeight="1">
      <c r="A63" s="109">
        <v>6.9</v>
      </c>
      <c r="B63" s="98" t="s">
        <v>124</v>
      </c>
      <c r="C63" s="99" t="s">
        <v>460</v>
      </c>
      <c r="D63" s="112" t="s">
        <v>185</v>
      </c>
      <c r="E63" s="106">
        <f>'V rok'!Y27</f>
        <v>110</v>
      </c>
      <c r="F63" s="106">
        <f>'V rok'!Z27</f>
        <v>30</v>
      </c>
      <c r="G63" s="106">
        <f>'V rok'!AA27</f>
        <v>35</v>
      </c>
      <c r="H63" s="106">
        <f>'V rok'!AB27</f>
        <v>45</v>
      </c>
      <c r="I63" s="106">
        <f>'V rok'!AC27</f>
        <v>0</v>
      </c>
      <c r="J63" s="106">
        <f>'V rok'!AD27</f>
        <v>150</v>
      </c>
      <c r="K63" s="106">
        <f>'V rok'!AE27</f>
        <v>6</v>
      </c>
    </row>
    <row r="64" spans="1:11" ht="24.75" customHeight="1">
      <c r="A64" s="114">
        <v>6.1</v>
      </c>
      <c r="B64" s="98" t="s">
        <v>125</v>
      </c>
      <c r="C64" s="99" t="s">
        <v>461</v>
      </c>
      <c r="D64" s="105">
        <v>10</v>
      </c>
      <c r="E64" s="106">
        <f>'V rok'!Y28</f>
        <v>40</v>
      </c>
      <c r="F64" s="106">
        <f>'V rok'!Z28</f>
        <v>15</v>
      </c>
      <c r="G64" s="106">
        <f>'V rok'!AA28</f>
        <v>10</v>
      </c>
      <c r="H64" s="106">
        <f>'V rok'!AB28</f>
        <v>15</v>
      </c>
      <c r="I64" s="106">
        <f>'V rok'!AC28</f>
        <v>0</v>
      </c>
      <c r="J64" s="106">
        <f>'V rok'!AD28</f>
        <v>50</v>
      </c>
      <c r="K64" s="106">
        <f>'V rok'!AE28</f>
        <v>2</v>
      </c>
    </row>
    <row r="65" spans="1:11" ht="24.75" customHeight="1">
      <c r="A65" s="114">
        <v>6.11</v>
      </c>
      <c r="B65" s="98" t="s">
        <v>127</v>
      </c>
      <c r="C65" s="99" t="s">
        <v>443</v>
      </c>
      <c r="D65" s="105">
        <v>10</v>
      </c>
      <c r="E65" s="106">
        <f>'V rok'!Y30</f>
        <v>45</v>
      </c>
      <c r="F65" s="106">
        <f>'V rok'!Z30</f>
        <v>15</v>
      </c>
      <c r="G65" s="106">
        <f>'V rok'!AA30</f>
        <v>15</v>
      </c>
      <c r="H65" s="106">
        <f>'V rok'!AB30</f>
        <v>15</v>
      </c>
      <c r="I65" s="106">
        <f>'V rok'!AC30</f>
        <v>0</v>
      </c>
      <c r="J65" s="106">
        <f>'V rok'!AD30</f>
        <v>50</v>
      </c>
      <c r="K65" s="106">
        <f>'V rok'!AE30</f>
        <v>2</v>
      </c>
    </row>
    <row r="66" spans="1:11" ht="24.75" customHeight="1">
      <c r="A66" s="114">
        <v>6.12</v>
      </c>
      <c r="B66" s="98" t="s">
        <v>126</v>
      </c>
      <c r="C66" s="99" t="s">
        <v>463</v>
      </c>
      <c r="D66" s="105" t="s">
        <v>4</v>
      </c>
      <c r="E66" s="106">
        <f>'V rok'!Y29</f>
        <v>15</v>
      </c>
      <c r="F66" s="106">
        <f>'V rok'!Z29</f>
        <v>15</v>
      </c>
      <c r="G66" s="106">
        <f>'V rok'!AA29</f>
        <v>0</v>
      </c>
      <c r="H66" s="106">
        <f>'V rok'!AB29</f>
        <v>0</v>
      </c>
      <c r="I66" s="106">
        <f>'V rok'!AC29</f>
        <v>0</v>
      </c>
      <c r="J66" s="106">
        <f>'V rok'!AD29</f>
        <v>25</v>
      </c>
      <c r="K66" s="106">
        <f>'V rok'!AE29</f>
        <v>1</v>
      </c>
    </row>
    <row r="67" spans="1:11" ht="24.75" customHeight="1">
      <c r="A67" s="114">
        <v>6.13</v>
      </c>
      <c r="B67" s="98" t="s">
        <v>218</v>
      </c>
      <c r="C67" s="99" t="s">
        <v>464</v>
      </c>
      <c r="D67" s="105">
        <v>8</v>
      </c>
      <c r="E67" s="106">
        <f>'IV rok'!Y23</f>
        <v>55</v>
      </c>
      <c r="F67" s="106">
        <f>'IV rok'!Z23</f>
        <v>15</v>
      </c>
      <c r="G67" s="106">
        <f>'IV rok'!AA23</f>
        <v>15</v>
      </c>
      <c r="H67" s="106">
        <f>'IV rok'!AB23</f>
        <v>25</v>
      </c>
      <c r="I67" s="106">
        <f>'IV rok'!AC23</f>
        <v>0</v>
      </c>
      <c r="J67" s="106">
        <f>'IV rok'!AD23</f>
        <v>75</v>
      </c>
      <c r="K67" s="106">
        <f>'IV rok'!AE23</f>
        <v>3</v>
      </c>
    </row>
    <row r="68" spans="1:11">
      <c r="A68" s="578" t="s">
        <v>24</v>
      </c>
      <c r="B68" s="579"/>
      <c r="C68" s="579"/>
      <c r="D68" s="580"/>
      <c r="E68" s="107">
        <f t="shared" ref="E68:K68" si="3">SUM(E55:E67)</f>
        <v>900</v>
      </c>
      <c r="F68" s="107">
        <f t="shared" si="3"/>
        <v>300</v>
      </c>
      <c r="G68" s="107">
        <f t="shared" si="3"/>
        <v>275</v>
      </c>
      <c r="H68" s="107">
        <f t="shared" si="3"/>
        <v>325</v>
      </c>
      <c r="I68" s="107">
        <f t="shared" si="3"/>
        <v>0</v>
      </c>
      <c r="J68" s="107">
        <f t="shared" si="3"/>
        <v>1250</v>
      </c>
      <c r="K68" s="107">
        <f t="shared" si="3"/>
        <v>50</v>
      </c>
    </row>
    <row r="69" spans="1:11">
      <c r="A69" s="92" t="s">
        <v>272</v>
      </c>
      <c r="B69" s="92"/>
      <c r="C69" s="93"/>
      <c r="D69" s="94"/>
      <c r="E69" s="95"/>
      <c r="F69" s="95"/>
      <c r="G69" s="95"/>
      <c r="H69" s="95"/>
      <c r="I69" s="95"/>
      <c r="J69" s="95"/>
      <c r="K69" s="95"/>
    </row>
    <row r="70" spans="1:11" ht="24" customHeight="1">
      <c r="A70" s="108">
        <v>7.1</v>
      </c>
      <c r="B70" s="98" t="s">
        <v>68</v>
      </c>
      <c r="C70" s="99" t="s">
        <v>465</v>
      </c>
      <c r="D70" s="100" t="s">
        <v>181</v>
      </c>
      <c r="E70" s="101">
        <f>'II rok'!Y26</f>
        <v>15</v>
      </c>
      <c r="F70" s="101">
        <f>'II rok'!Z26</f>
        <v>15</v>
      </c>
      <c r="G70" s="101">
        <f>'II rok'!AA26</f>
        <v>0</v>
      </c>
      <c r="H70" s="101">
        <f>'II rok'!AB26</f>
        <v>0</v>
      </c>
      <c r="I70" s="101">
        <f>'II rok'!AC26</f>
        <v>0</v>
      </c>
      <c r="J70" s="101">
        <f>'II rok'!AD26</f>
        <v>25</v>
      </c>
      <c r="K70" s="101">
        <f>'II rok'!AE26</f>
        <v>1</v>
      </c>
    </row>
    <row r="71" spans="1:11" ht="24" customHeight="1">
      <c r="A71" s="109">
        <v>7.2</v>
      </c>
      <c r="B71" s="98" t="s">
        <v>69</v>
      </c>
      <c r="C71" s="104" t="s">
        <v>466</v>
      </c>
      <c r="D71" s="105" t="s">
        <v>181</v>
      </c>
      <c r="E71" s="101">
        <f>'II rok'!Y27</f>
        <v>15</v>
      </c>
      <c r="F71" s="101">
        <f>'II rok'!Z27</f>
        <v>15</v>
      </c>
      <c r="G71" s="101">
        <f>'II rok'!AA27</f>
        <v>0</v>
      </c>
      <c r="H71" s="101">
        <f>'II rok'!AB27</f>
        <v>0</v>
      </c>
      <c r="I71" s="101">
        <f>'II rok'!AC27</f>
        <v>0</v>
      </c>
      <c r="J71" s="101">
        <f>'II rok'!AD27</f>
        <v>25</v>
      </c>
      <c r="K71" s="101">
        <f>'II rok'!AE27</f>
        <v>1</v>
      </c>
    </row>
    <row r="72" spans="1:11" ht="24" customHeight="1">
      <c r="A72" s="109">
        <v>7.3</v>
      </c>
      <c r="B72" s="98" t="s">
        <v>70</v>
      </c>
      <c r="C72" s="104" t="s">
        <v>467</v>
      </c>
      <c r="D72" s="105" t="s">
        <v>13</v>
      </c>
      <c r="E72" s="101">
        <f>'II rok'!Y28</f>
        <v>15</v>
      </c>
      <c r="F72" s="101">
        <f>'II rok'!Z28</f>
        <v>15</v>
      </c>
      <c r="G72" s="101">
        <f>'II rok'!AA28</f>
        <v>0</v>
      </c>
      <c r="H72" s="101">
        <f>'II rok'!AB28</f>
        <v>0</v>
      </c>
      <c r="I72" s="101">
        <f>'II rok'!AC28</f>
        <v>0</v>
      </c>
      <c r="J72" s="101">
        <f>'II rok'!AD28</f>
        <v>25</v>
      </c>
      <c r="K72" s="101">
        <f>'II rok'!AE28</f>
        <v>1</v>
      </c>
    </row>
    <row r="73" spans="1:11" ht="24" customHeight="1">
      <c r="A73" s="109">
        <v>7.4</v>
      </c>
      <c r="B73" s="98" t="s">
        <v>128</v>
      </c>
      <c r="C73" s="104" t="s">
        <v>468</v>
      </c>
      <c r="D73" s="105" t="s">
        <v>4</v>
      </c>
      <c r="E73" s="106">
        <f>'V rok'!Y33</f>
        <v>15</v>
      </c>
      <c r="F73" s="106">
        <f>'V rok'!Z33</f>
        <v>15</v>
      </c>
      <c r="G73" s="106">
        <f>'V rok'!AA33</f>
        <v>0</v>
      </c>
      <c r="H73" s="106">
        <f>'V rok'!AB33</f>
        <v>0</v>
      </c>
      <c r="I73" s="106">
        <f>'V rok'!AC33</f>
        <v>0</v>
      </c>
      <c r="J73" s="106">
        <f>'V rok'!AD33</f>
        <v>25</v>
      </c>
      <c r="K73" s="106">
        <f>'V rok'!AE33</f>
        <v>1</v>
      </c>
    </row>
    <row r="74" spans="1:11" ht="24" customHeight="1">
      <c r="A74" s="109">
        <v>7.5</v>
      </c>
      <c r="B74" s="98" t="s">
        <v>129</v>
      </c>
      <c r="C74" s="104" t="s">
        <v>446</v>
      </c>
      <c r="D74" s="105" t="s">
        <v>4</v>
      </c>
      <c r="E74" s="106">
        <f>'V rok'!Y34</f>
        <v>40</v>
      </c>
      <c r="F74" s="106">
        <f>'V rok'!Z34</f>
        <v>20</v>
      </c>
      <c r="G74" s="106">
        <f>'V rok'!AA34</f>
        <v>15</v>
      </c>
      <c r="H74" s="106">
        <f>'V rok'!AB34</f>
        <v>5</v>
      </c>
      <c r="I74" s="106">
        <f>'V rok'!AC34</f>
        <v>0</v>
      </c>
      <c r="J74" s="106">
        <f>'V rok'!AD34</f>
        <v>50</v>
      </c>
      <c r="K74" s="106">
        <f>'V rok'!AE34</f>
        <v>2</v>
      </c>
    </row>
    <row r="75" spans="1:11">
      <c r="A75" s="578" t="s">
        <v>24</v>
      </c>
      <c r="B75" s="579"/>
      <c r="C75" s="579"/>
      <c r="D75" s="580"/>
      <c r="E75" s="107">
        <f>SUM(E70:E74)</f>
        <v>100</v>
      </c>
      <c r="F75" s="107">
        <f t="shared" ref="F75:K75" si="4">SUM(F70:F74)</f>
        <v>80</v>
      </c>
      <c r="G75" s="107">
        <f t="shared" si="4"/>
        <v>15</v>
      </c>
      <c r="H75" s="107">
        <f t="shared" si="4"/>
        <v>5</v>
      </c>
      <c r="I75" s="107">
        <f t="shared" si="4"/>
        <v>0</v>
      </c>
      <c r="J75" s="107">
        <f t="shared" si="4"/>
        <v>150</v>
      </c>
      <c r="K75" s="107">
        <f t="shared" si="4"/>
        <v>6</v>
      </c>
    </row>
    <row r="76" spans="1:11">
      <c r="A76" s="92" t="s">
        <v>278</v>
      </c>
      <c r="B76" s="92"/>
      <c r="C76" s="93"/>
      <c r="D76" s="94"/>
      <c r="E76" s="95"/>
      <c r="F76" s="95"/>
      <c r="G76" s="95"/>
      <c r="H76" s="95"/>
      <c r="I76" s="95"/>
      <c r="J76" s="95"/>
      <c r="K76" s="95"/>
    </row>
    <row r="77" spans="1:11" ht="24.75" customHeight="1">
      <c r="A77" s="108">
        <v>8.1</v>
      </c>
      <c r="B77" s="98" t="s">
        <v>88</v>
      </c>
      <c r="C77" s="104" t="s">
        <v>469</v>
      </c>
      <c r="D77" s="100" t="s">
        <v>6</v>
      </c>
      <c r="E77" s="101">
        <f>'VI rok'!Y10</f>
        <v>240</v>
      </c>
      <c r="F77" s="101">
        <f>'VI rok'!Z10</f>
        <v>0</v>
      </c>
      <c r="G77" s="101">
        <f>'VI rok'!AA10</f>
        <v>0</v>
      </c>
      <c r="H77" s="101">
        <f>'VI rok'!AB10</f>
        <v>240</v>
      </c>
      <c r="I77" s="101">
        <f>'VI rok'!AC10</f>
        <v>0</v>
      </c>
      <c r="J77" s="101">
        <f>'VI rok'!AD10</f>
        <v>400</v>
      </c>
      <c r="K77" s="101">
        <f>'VI rok'!AE10</f>
        <v>16</v>
      </c>
    </row>
    <row r="78" spans="1:11" ht="24.75" customHeight="1">
      <c r="A78" s="109">
        <v>8.1999999999999993</v>
      </c>
      <c r="B78" s="98" t="s">
        <v>87</v>
      </c>
      <c r="C78" s="104" t="s">
        <v>470</v>
      </c>
      <c r="D78" s="105" t="s">
        <v>6</v>
      </c>
      <c r="E78" s="101">
        <f>'VI rok'!Y11</f>
        <v>120</v>
      </c>
      <c r="F78" s="101">
        <f>'VI rok'!Z11</f>
        <v>0</v>
      </c>
      <c r="G78" s="101">
        <f>'VI rok'!AA11</f>
        <v>0</v>
      </c>
      <c r="H78" s="101">
        <f>'VI rok'!AB11</f>
        <v>120</v>
      </c>
      <c r="I78" s="101">
        <f>'VI rok'!AC11</f>
        <v>0</v>
      </c>
      <c r="J78" s="101">
        <f>'VI rok'!AD11</f>
        <v>200</v>
      </c>
      <c r="K78" s="101">
        <f>'VI rok'!AE11</f>
        <v>8</v>
      </c>
    </row>
    <row r="79" spans="1:11" ht="24.75" customHeight="1">
      <c r="A79" s="109">
        <v>8.3000000000000007</v>
      </c>
      <c r="B79" s="98" t="s">
        <v>130</v>
      </c>
      <c r="C79" s="104" t="s">
        <v>471</v>
      </c>
      <c r="D79" s="112" t="s">
        <v>186</v>
      </c>
      <c r="E79" s="101">
        <f>'VI rok'!Y12</f>
        <v>120</v>
      </c>
      <c r="F79" s="101">
        <f>'VI rok'!Z12</f>
        <v>0</v>
      </c>
      <c r="G79" s="101">
        <f>'VI rok'!AA12</f>
        <v>0</v>
      </c>
      <c r="H79" s="101">
        <f>'VI rok'!AB12</f>
        <v>120</v>
      </c>
      <c r="I79" s="101">
        <f>'VI rok'!AC12</f>
        <v>0</v>
      </c>
      <c r="J79" s="101">
        <f>'VI rok'!AD12</f>
        <v>200</v>
      </c>
      <c r="K79" s="101">
        <f>'VI rok'!AE12</f>
        <v>8</v>
      </c>
    </row>
    <row r="80" spans="1:11" ht="24.75" customHeight="1">
      <c r="A80" s="109">
        <v>8.4</v>
      </c>
      <c r="B80" s="98" t="s">
        <v>124</v>
      </c>
      <c r="C80" s="104" t="s">
        <v>472</v>
      </c>
      <c r="D80" s="105" t="s">
        <v>7</v>
      </c>
      <c r="E80" s="101">
        <f>'VI rok'!Y13</f>
        <v>60</v>
      </c>
      <c r="F80" s="101">
        <f>'VI rok'!Z13</f>
        <v>0</v>
      </c>
      <c r="G80" s="101">
        <f>'VI rok'!AA13</f>
        <v>0</v>
      </c>
      <c r="H80" s="101">
        <f>'VI rok'!AB13</f>
        <v>60</v>
      </c>
      <c r="I80" s="101">
        <f>'VI rok'!AC13</f>
        <v>0</v>
      </c>
      <c r="J80" s="101">
        <f>'VI rok'!AD13</f>
        <v>100</v>
      </c>
      <c r="K80" s="101">
        <f>'VI rok'!AE13</f>
        <v>4</v>
      </c>
    </row>
    <row r="81" spans="1:11" ht="24.75" customHeight="1">
      <c r="A81" s="109">
        <v>8.5</v>
      </c>
      <c r="B81" s="98" t="s">
        <v>98</v>
      </c>
      <c r="C81" s="104" t="s">
        <v>473</v>
      </c>
      <c r="D81" s="105" t="s">
        <v>7</v>
      </c>
      <c r="E81" s="101">
        <f>'VI rok'!Y14</f>
        <v>60</v>
      </c>
      <c r="F81" s="101">
        <f>'VI rok'!Z14</f>
        <v>0</v>
      </c>
      <c r="G81" s="101">
        <f>'VI rok'!AA14</f>
        <v>0</v>
      </c>
      <c r="H81" s="101">
        <f>'VI rok'!AB14</f>
        <v>60</v>
      </c>
      <c r="I81" s="101">
        <f>'VI rok'!AC14</f>
        <v>0</v>
      </c>
      <c r="J81" s="101">
        <f>'VI rok'!AD14</f>
        <v>100</v>
      </c>
      <c r="K81" s="101">
        <f>'VI rok'!AE14</f>
        <v>4</v>
      </c>
    </row>
    <row r="82" spans="1:11" ht="24.75" customHeight="1">
      <c r="A82" s="109">
        <v>8.6</v>
      </c>
      <c r="B82" s="98" t="s">
        <v>168</v>
      </c>
      <c r="C82" s="104" t="s">
        <v>544</v>
      </c>
      <c r="D82" s="105" t="s">
        <v>7</v>
      </c>
      <c r="E82" s="101">
        <f>'VI rok'!Y15</f>
        <v>60</v>
      </c>
      <c r="F82" s="101">
        <f>'VI rok'!Z15</f>
        <v>0</v>
      </c>
      <c r="G82" s="101">
        <f>'VI rok'!AA15</f>
        <v>0</v>
      </c>
      <c r="H82" s="101">
        <f>'VI rok'!AB15</f>
        <v>60</v>
      </c>
      <c r="I82" s="101">
        <f>'VI rok'!AC15</f>
        <v>0</v>
      </c>
      <c r="J82" s="101">
        <f>'VI rok'!AD15</f>
        <v>100</v>
      </c>
      <c r="K82" s="101">
        <f>'VI rok'!AE15</f>
        <v>4</v>
      </c>
    </row>
    <row r="83" spans="1:11" ht="24.75" customHeight="1">
      <c r="A83" s="109">
        <v>8.6999999999999993</v>
      </c>
      <c r="B83" s="98" t="s">
        <v>114</v>
      </c>
      <c r="C83" s="104" t="s">
        <v>446</v>
      </c>
      <c r="D83" s="105" t="s">
        <v>7</v>
      </c>
      <c r="E83" s="101">
        <f>'VI rok'!Y16</f>
        <v>60</v>
      </c>
      <c r="F83" s="101">
        <f>'VI rok'!Z16</f>
        <v>0</v>
      </c>
      <c r="G83" s="101">
        <f>'VI rok'!AA16</f>
        <v>0</v>
      </c>
      <c r="H83" s="101">
        <f>'VI rok'!AB16</f>
        <v>60</v>
      </c>
      <c r="I83" s="101">
        <f>'VI rok'!AC16</f>
        <v>0</v>
      </c>
      <c r="J83" s="101">
        <f>'VI rok'!AD16</f>
        <v>100</v>
      </c>
      <c r="K83" s="101">
        <f>'VI rok'!AE16</f>
        <v>4</v>
      </c>
    </row>
    <row r="84" spans="1:11" ht="29.25" customHeight="1">
      <c r="A84" s="109">
        <v>8.8000000000000007</v>
      </c>
      <c r="B84" s="98" t="s">
        <v>187</v>
      </c>
      <c r="C84" s="104" t="s">
        <v>474</v>
      </c>
      <c r="D84" s="105" t="s">
        <v>7</v>
      </c>
      <c r="E84" s="101">
        <f>'VI rok'!Y17</f>
        <v>180</v>
      </c>
      <c r="F84" s="101">
        <f>'VI rok'!Z17</f>
        <v>0</v>
      </c>
      <c r="G84" s="101">
        <f>'VI rok'!AA17</f>
        <v>0</v>
      </c>
      <c r="H84" s="101">
        <f>'VI rok'!AB17</f>
        <v>180</v>
      </c>
      <c r="I84" s="101">
        <f>'VI rok'!AC17</f>
        <v>0</v>
      </c>
      <c r="J84" s="101">
        <f>'VI rok'!AD17</f>
        <v>300</v>
      </c>
      <c r="K84" s="101">
        <f>'VI rok'!AE17</f>
        <v>12</v>
      </c>
    </row>
    <row r="85" spans="1:11">
      <c r="A85" s="578" t="s">
        <v>24</v>
      </c>
      <c r="B85" s="579"/>
      <c r="C85" s="579"/>
      <c r="D85" s="580"/>
      <c r="E85" s="107">
        <f t="shared" ref="E85:K85" si="5">SUM(E77:E84)</f>
        <v>900</v>
      </c>
      <c r="F85" s="107">
        <f t="shared" si="5"/>
        <v>0</v>
      </c>
      <c r="G85" s="107">
        <f t="shared" si="5"/>
        <v>0</v>
      </c>
      <c r="H85" s="107">
        <f t="shared" si="5"/>
        <v>900</v>
      </c>
      <c r="I85" s="107">
        <f t="shared" si="5"/>
        <v>0</v>
      </c>
      <c r="J85" s="107">
        <f t="shared" si="5"/>
        <v>1500</v>
      </c>
      <c r="K85" s="107">
        <f t="shared" si="5"/>
        <v>60</v>
      </c>
    </row>
    <row r="86" spans="1:11">
      <c r="A86" s="115" t="s">
        <v>269</v>
      </c>
      <c r="B86" s="92"/>
      <c r="C86" s="93"/>
      <c r="D86" s="94"/>
      <c r="E86" s="95"/>
      <c r="F86" s="95"/>
      <c r="G86" s="95"/>
      <c r="H86" s="95"/>
      <c r="I86" s="95"/>
      <c r="J86" s="95"/>
      <c r="K86" s="95"/>
    </row>
    <row r="87" spans="1:11" ht="23.25" customHeight="1">
      <c r="A87" s="108">
        <v>9.1</v>
      </c>
      <c r="B87" s="98" t="s">
        <v>49</v>
      </c>
      <c r="C87" s="104" t="s">
        <v>475</v>
      </c>
      <c r="D87" s="100" t="s">
        <v>188</v>
      </c>
      <c r="E87" s="101">
        <f>'I rok'!Y29</f>
        <v>120</v>
      </c>
      <c r="F87" s="101">
        <f>'I rok'!Z29</f>
        <v>0</v>
      </c>
      <c r="G87" s="101">
        <f>'I rok'!AA29</f>
        <v>0</v>
      </c>
      <c r="H87" s="101">
        <f>'I rok'!AB29</f>
        <v>120</v>
      </c>
      <c r="I87" s="101">
        <f>'I rok'!AC29</f>
        <v>0</v>
      </c>
      <c r="J87" s="101">
        <f>'I rok'!AD29</f>
        <v>120</v>
      </c>
      <c r="K87" s="101">
        <f>'I rok'!AE29</f>
        <v>4</v>
      </c>
    </row>
    <row r="88" spans="1:11" ht="23.25" customHeight="1">
      <c r="A88" s="109">
        <v>9.1999999999999993</v>
      </c>
      <c r="B88" s="98" t="s">
        <v>71</v>
      </c>
      <c r="C88" s="104" t="s">
        <v>476</v>
      </c>
      <c r="D88" s="105" t="s">
        <v>13</v>
      </c>
      <c r="E88" s="106">
        <f>'II rok'!Y31</f>
        <v>90</v>
      </c>
      <c r="F88" s="106">
        <f>'II rok'!Z31</f>
        <v>0</v>
      </c>
      <c r="G88" s="106">
        <f>'II rok'!AA31</f>
        <v>0</v>
      </c>
      <c r="H88" s="106">
        <f>'II rok'!AB31</f>
        <v>90</v>
      </c>
      <c r="I88" s="106">
        <f>'II rok'!AC31</f>
        <v>0</v>
      </c>
      <c r="J88" s="106">
        <f>'II rok'!AD31</f>
        <v>90</v>
      </c>
      <c r="K88" s="106">
        <f>'II rok'!AE31</f>
        <v>3</v>
      </c>
    </row>
    <row r="89" spans="1:11" ht="23.25" customHeight="1">
      <c r="A89" s="109">
        <v>9.3000000000000007</v>
      </c>
      <c r="B89" s="98" t="s">
        <v>72</v>
      </c>
      <c r="C89" s="104" t="s">
        <v>477</v>
      </c>
      <c r="D89" s="105" t="s">
        <v>13</v>
      </c>
      <c r="E89" s="106">
        <f>'II rok'!Y32</f>
        <v>30</v>
      </c>
      <c r="F89" s="106">
        <f>'II rok'!Z32</f>
        <v>0</v>
      </c>
      <c r="G89" s="106">
        <f>'II rok'!AA32</f>
        <v>0</v>
      </c>
      <c r="H89" s="106">
        <f>'II rok'!AB32</f>
        <v>30</v>
      </c>
      <c r="I89" s="106">
        <f>'II rok'!AC32</f>
        <v>0</v>
      </c>
      <c r="J89" s="106">
        <f>'II rok'!AD32</f>
        <v>30</v>
      </c>
      <c r="K89" s="106">
        <f>'II rok'!AE32</f>
        <v>1</v>
      </c>
    </row>
    <row r="90" spans="1:11" ht="23.25" customHeight="1">
      <c r="A90" s="109">
        <v>9.4</v>
      </c>
      <c r="B90" s="98" t="s">
        <v>88</v>
      </c>
      <c r="C90" s="104" t="s">
        <v>478</v>
      </c>
      <c r="D90" s="105" t="s">
        <v>16</v>
      </c>
      <c r="E90" s="106">
        <f>'III rok'!Y29</f>
        <v>120</v>
      </c>
      <c r="F90" s="106">
        <f>'III rok'!Z29</f>
        <v>0</v>
      </c>
      <c r="G90" s="106">
        <f>'III rok'!AA29</f>
        <v>0</v>
      </c>
      <c r="H90" s="106">
        <f>'III rok'!AB29</f>
        <v>120</v>
      </c>
      <c r="I90" s="106">
        <f>'III rok'!AC29</f>
        <v>0</v>
      </c>
      <c r="J90" s="106">
        <f>'III rok'!AD29</f>
        <v>120</v>
      </c>
      <c r="K90" s="106">
        <f>'III rok'!AE29</f>
        <v>4</v>
      </c>
    </row>
    <row r="91" spans="1:11" ht="23.25" customHeight="1">
      <c r="A91" s="109">
        <v>9.5</v>
      </c>
      <c r="B91" s="98" t="s">
        <v>104</v>
      </c>
      <c r="C91" s="104" t="s">
        <v>479</v>
      </c>
      <c r="D91" s="105" t="s">
        <v>14</v>
      </c>
      <c r="E91" s="106">
        <f>'IV rok'!Y26</f>
        <v>60</v>
      </c>
      <c r="F91" s="106">
        <f>'IV rok'!Z26</f>
        <v>0</v>
      </c>
      <c r="G91" s="106">
        <f>'IV rok'!AA26</f>
        <v>0</v>
      </c>
      <c r="H91" s="106">
        <f>'IV rok'!AB26</f>
        <v>60</v>
      </c>
      <c r="I91" s="106">
        <f>'IV rok'!AC26</f>
        <v>0</v>
      </c>
      <c r="J91" s="106">
        <f>'IV rok'!AD26</f>
        <v>60</v>
      </c>
      <c r="K91" s="106">
        <f>'IV rok'!AE26</f>
        <v>2</v>
      </c>
    </row>
    <row r="92" spans="1:11" ht="23.25" customHeight="1">
      <c r="A92" s="109">
        <v>9.6</v>
      </c>
      <c r="B92" s="98" t="s">
        <v>87</v>
      </c>
      <c r="C92" s="104" t="s">
        <v>545</v>
      </c>
      <c r="D92" s="105" t="s">
        <v>14</v>
      </c>
      <c r="E92" s="106">
        <f>'IV rok'!Y27</f>
        <v>60</v>
      </c>
      <c r="F92" s="106">
        <f>'IV rok'!Z27</f>
        <v>0</v>
      </c>
      <c r="G92" s="106">
        <f>'IV rok'!AA27</f>
        <v>0</v>
      </c>
      <c r="H92" s="106">
        <f>'IV rok'!AB27</f>
        <v>60</v>
      </c>
      <c r="I92" s="106">
        <f>'IV rok'!AC27</f>
        <v>0</v>
      </c>
      <c r="J92" s="106">
        <f>'IV rok'!AD27</f>
        <v>60</v>
      </c>
      <c r="K92" s="106">
        <f>'IV rok'!AE27</f>
        <v>2</v>
      </c>
    </row>
    <row r="93" spans="1:11" ht="23.25" customHeight="1">
      <c r="A93" s="109">
        <v>9.6999999999999993</v>
      </c>
      <c r="B93" s="98" t="s">
        <v>130</v>
      </c>
      <c r="C93" s="104" t="s">
        <v>480</v>
      </c>
      <c r="D93" s="105" t="s">
        <v>5</v>
      </c>
      <c r="E93" s="106">
        <f>'V rok'!Y37</f>
        <v>60</v>
      </c>
      <c r="F93" s="106">
        <f>'V rok'!Z37</f>
        <v>0</v>
      </c>
      <c r="G93" s="106">
        <f>'V rok'!AA37</f>
        <v>0</v>
      </c>
      <c r="H93" s="106">
        <f>'V rok'!AB37</f>
        <v>60</v>
      </c>
      <c r="I93" s="106">
        <f>'V rok'!AC37</f>
        <v>0</v>
      </c>
      <c r="J93" s="106">
        <f>'V rok'!AD37</f>
        <v>60</v>
      </c>
      <c r="K93" s="106">
        <f>'V rok'!AE37</f>
        <v>2</v>
      </c>
    </row>
    <row r="94" spans="1:11" ht="23.25" customHeight="1">
      <c r="A94" s="109">
        <v>9.8000000000000007</v>
      </c>
      <c r="B94" s="98" t="s">
        <v>124</v>
      </c>
      <c r="C94" s="104" t="s">
        <v>481</v>
      </c>
      <c r="D94" s="105" t="s">
        <v>5</v>
      </c>
      <c r="E94" s="106">
        <f>'V rok'!Y38</f>
        <v>60</v>
      </c>
      <c r="F94" s="106">
        <f>'V rok'!Z38</f>
        <v>0</v>
      </c>
      <c r="G94" s="106">
        <f>'V rok'!AA38</f>
        <v>0</v>
      </c>
      <c r="H94" s="106">
        <f>'V rok'!AB38</f>
        <v>60</v>
      </c>
      <c r="I94" s="106">
        <f>'V rok'!AC38</f>
        <v>0</v>
      </c>
      <c r="J94" s="106">
        <f>'V rok'!AD38</f>
        <v>60</v>
      </c>
      <c r="K94" s="106">
        <f>'V rok'!AE38</f>
        <v>2</v>
      </c>
    </row>
    <row r="95" spans="1:11">
      <c r="A95" s="581" t="s">
        <v>24</v>
      </c>
      <c r="B95" s="581"/>
      <c r="C95" s="116"/>
      <c r="D95" s="117"/>
      <c r="E95" s="118">
        <f t="shared" ref="E95:K95" si="6">SUM(E87:E94)</f>
        <v>600</v>
      </c>
      <c r="F95" s="118">
        <f t="shared" si="6"/>
        <v>0</v>
      </c>
      <c r="G95" s="118">
        <f t="shared" si="6"/>
        <v>0</v>
      </c>
      <c r="H95" s="118">
        <f t="shared" si="6"/>
        <v>600</v>
      </c>
      <c r="I95" s="118">
        <f t="shared" si="6"/>
        <v>0</v>
      </c>
      <c r="J95" s="118">
        <f t="shared" si="6"/>
        <v>600</v>
      </c>
      <c r="K95" s="118">
        <f t="shared" si="6"/>
        <v>20</v>
      </c>
    </row>
    <row r="96" spans="1:11">
      <c r="A96" s="92" t="s">
        <v>279</v>
      </c>
      <c r="B96" s="119"/>
      <c r="C96" s="120"/>
      <c r="D96" s="121"/>
      <c r="E96" s="122"/>
      <c r="F96" s="122"/>
      <c r="G96" s="122"/>
      <c r="H96" s="122"/>
      <c r="I96" s="122"/>
      <c r="J96" s="122"/>
      <c r="K96" s="122"/>
    </row>
    <row r="97" spans="1:11" ht="20.25" customHeight="1">
      <c r="A97" s="109">
        <v>10.3</v>
      </c>
      <c r="B97" s="98" t="s">
        <v>50</v>
      </c>
      <c r="C97" s="104" t="s">
        <v>484</v>
      </c>
      <c r="D97" s="105" t="s">
        <v>182</v>
      </c>
      <c r="E97" s="106">
        <f>'I rok'!Y32</f>
        <v>30</v>
      </c>
      <c r="F97" s="106">
        <f>'I rok'!Z32</f>
        <v>0</v>
      </c>
      <c r="G97" s="106">
        <f>'I rok'!AA32</f>
        <v>30</v>
      </c>
      <c r="H97" s="106">
        <f>'I rok'!AB32</f>
        <v>0</v>
      </c>
      <c r="I97" s="106">
        <f>'I rok'!AC32</f>
        <v>0</v>
      </c>
      <c r="J97" s="106">
        <f>'I rok'!AD32</f>
        <v>30</v>
      </c>
      <c r="K97" s="106">
        <f>'I rok'!AE32</f>
        <v>1</v>
      </c>
    </row>
    <row r="98" spans="1:11" ht="20.25" customHeight="1">
      <c r="A98" s="109">
        <v>10.4</v>
      </c>
      <c r="B98" s="98" t="s">
        <v>51</v>
      </c>
      <c r="C98" s="104" t="s">
        <v>483</v>
      </c>
      <c r="D98" s="105" t="s">
        <v>182</v>
      </c>
      <c r="E98" s="106">
        <f>'I rok'!Y33</f>
        <v>2</v>
      </c>
      <c r="F98" s="106">
        <f>'I rok'!Z33</f>
        <v>0</v>
      </c>
      <c r="G98" s="106">
        <f>'I rok'!AA33</f>
        <v>2</v>
      </c>
      <c r="H98" s="106">
        <f>'I rok'!AB33</f>
        <v>0</v>
      </c>
      <c r="I98" s="106">
        <f>'I rok'!AC33</f>
        <v>0</v>
      </c>
      <c r="J98" s="106">
        <f>'I rok'!AD33</f>
        <v>2</v>
      </c>
      <c r="K98" s="106">
        <f>'I rok'!AE33</f>
        <v>0</v>
      </c>
    </row>
    <row r="99" spans="1:11" ht="35.25" customHeight="1">
      <c r="A99" s="109">
        <v>10.5</v>
      </c>
      <c r="B99" s="98" t="s">
        <v>52</v>
      </c>
      <c r="C99" s="104" t="s">
        <v>482</v>
      </c>
      <c r="D99" s="105" t="s">
        <v>182</v>
      </c>
      <c r="E99" s="106">
        <f>'I rok'!Y34</f>
        <v>5</v>
      </c>
      <c r="F99" s="106">
        <f>'I rok'!Z34</f>
        <v>5</v>
      </c>
      <c r="G99" s="106">
        <f>'I rok'!AA34</f>
        <v>0</v>
      </c>
      <c r="H99" s="106">
        <f>'I rok'!AB34</f>
        <v>0</v>
      </c>
      <c r="I99" s="106">
        <f>'I rok'!AC34</f>
        <v>0</v>
      </c>
      <c r="J99" s="106">
        <f>'I rok'!AD34</f>
        <v>5</v>
      </c>
      <c r="K99" s="106">
        <f>'I rok'!AE34</f>
        <v>0</v>
      </c>
    </row>
    <row r="100" spans="1:11" ht="16.5" customHeight="1">
      <c r="A100" s="594"/>
      <c r="B100" s="588" t="s">
        <v>264</v>
      </c>
      <c r="C100" s="589"/>
      <c r="D100" s="112" t="s">
        <v>188</v>
      </c>
      <c r="E100" s="113">
        <f>'I rok'!Y35</f>
        <v>25</v>
      </c>
      <c r="F100" s="113">
        <f>'I rok'!Z35</f>
        <v>0</v>
      </c>
      <c r="G100" s="113">
        <f>'I rok'!AA35</f>
        <v>25</v>
      </c>
      <c r="H100" s="113">
        <f>'I rok'!AB35</f>
        <v>0</v>
      </c>
      <c r="I100" s="113">
        <f>'I rok'!AC35</f>
        <v>0</v>
      </c>
      <c r="J100" s="113">
        <f>'I rok'!AD35</f>
        <v>50</v>
      </c>
      <c r="K100" s="113">
        <f>'I rok'!AE35</f>
        <v>2</v>
      </c>
    </row>
    <row r="101" spans="1:11" ht="15" customHeight="1">
      <c r="A101" s="595"/>
      <c r="B101" s="590"/>
      <c r="C101" s="591"/>
      <c r="D101" s="112" t="s">
        <v>181</v>
      </c>
      <c r="E101" s="113">
        <f>'II rok'!Y35</f>
        <v>25</v>
      </c>
      <c r="F101" s="113">
        <f>'II rok'!Z35</f>
        <v>0</v>
      </c>
      <c r="G101" s="113">
        <f>'II rok'!AA35</f>
        <v>25</v>
      </c>
      <c r="H101" s="113">
        <f>'II rok'!AB35</f>
        <v>0</v>
      </c>
      <c r="I101" s="113">
        <f>'II rok'!AC35</f>
        <v>0</v>
      </c>
      <c r="J101" s="113">
        <f>'II rok'!AD35</f>
        <v>50</v>
      </c>
      <c r="K101" s="113">
        <f>'II rok'!AE35</f>
        <v>2</v>
      </c>
    </row>
    <row r="102" spans="1:11" ht="15.75" customHeight="1">
      <c r="A102" s="596"/>
      <c r="B102" s="592"/>
      <c r="C102" s="593"/>
      <c r="D102" s="105" t="s">
        <v>13</v>
      </c>
      <c r="E102" s="113">
        <f>'II rok'!Y36</f>
        <v>25</v>
      </c>
      <c r="F102" s="113">
        <f>'II rok'!Z36</f>
        <v>0</v>
      </c>
      <c r="G102" s="113">
        <f>'II rok'!AA36</f>
        <v>25</v>
      </c>
      <c r="H102" s="113">
        <f>'II rok'!AB36</f>
        <v>0</v>
      </c>
      <c r="I102" s="113">
        <f>'II rok'!AC36</f>
        <v>0</v>
      </c>
      <c r="J102" s="113">
        <f>'II rok'!AD36</f>
        <v>50</v>
      </c>
      <c r="K102" s="113">
        <f>'II rok'!AE36</f>
        <v>2</v>
      </c>
    </row>
    <row r="103" spans="1:11">
      <c r="A103" s="581" t="s">
        <v>24</v>
      </c>
      <c r="B103" s="581"/>
      <c r="C103" s="116"/>
      <c r="D103" s="117"/>
      <c r="E103" s="118">
        <f>SUM(E97:E102)</f>
        <v>112</v>
      </c>
      <c r="F103" s="118">
        <f>SUM(F97:F102)</f>
        <v>5</v>
      </c>
      <c r="G103" s="118">
        <f>SUM(G97:G102)</f>
        <v>107</v>
      </c>
      <c r="H103" s="118">
        <f>SUM(H97:H99)</f>
        <v>0</v>
      </c>
      <c r="I103" s="118">
        <f>SUM(I97:I99)</f>
        <v>0</v>
      </c>
      <c r="J103" s="118">
        <f>SUM(J97:J102)</f>
        <v>187</v>
      </c>
      <c r="K103" s="118">
        <f>SUM(K97:K102)</f>
        <v>7</v>
      </c>
    </row>
    <row r="104" spans="1:11">
      <c r="A104" s="119" t="s">
        <v>280</v>
      </c>
      <c r="B104" s="119"/>
      <c r="C104" s="120"/>
      <c r="D104" s="121"/>
      <c r="E104" s="122"/>
      <c r="F104" s="122"/>
      <c r="G104" s="122"/>
      <c r="H104" s="122"/>
      <c r="I104" s="122"/>
      <c r="J104" s="122"/>
      <c r="K104" s="122"/>
    </row>
    <row r="105" spans="1:11" ht="18.75" customHeight="1">
      <c r="A105" s="123">
        <v>1</v>
      </c>
      <c r="B105" s="124" t="s">
        <v>191</v>
      </c>
      <c r="C105" s="104"/>
      <c r="D105" s="105" t="s">
        <v>182</v>
      </c>
      <c r="E105" s="106">
        <f>'I rok'!Y38</f>
        <v>15</v>
      </c>
      <c r="F105" s="106">
        <f>'I rok'!Z38</f>
        <v>15</v>
      </c>
      <c r="G105" s="106">
        <f>'I rok'!AA49</f>
        <v>0</v>
      </c>
      <c r="H105" s="106">
        <f>'I rok'!AB49</f>
        <v>0</v>
      </c>
      <c r="I105" s="106">
        <f>'I rok'!AC49</f>
        <v>0</v>
      </c>
      <c r="J105" s="106">
        <f>'I rok'!AD49</f>
        <v>25</v>
      </c>
      <c r="K105" s="106">
        <f>'I rok'!AE49</f>
        <v>1</v>
      </c>
    </row>
    <row r="106" spans="1:11" ht="18.75" customHeight="1">
      <c r="A106" s="123">
        <v>2</v>
      </c>
      <c r="B106" s="124" t="s">
        <v>191</v>
      </c>
      <c r="C106" s="104"/>
      <c r="D106" s="105" t="s">
        <v>188</v>
      </c>
      <c r="E106" s="106">
        <f>'I rok'!Y39</f>
        <v>15</v>
      </c>
      <c r="F106" s="106">
        <f>'I rok'!Z39</f>
        <v>15</v>
      </c>
      <c r="G106" s="106">
        <f>'I rok'!AA39</f>
        <v>0</v>
      </c>
      <c r="H106" s="106">
        <f>'I rok'!AB39</f>
        <v>0</v>
      </c>
      <c r="I106" s="106">
        <f>'I rok'!AC39</f>
        <v>0</v>
      </c>
      <c r="J106" s="106">
        <f>'I rok'!AD39</f>
        <v>25</v>
      </c>
      <c r="K106" s="106">
        <f>'I rok'!AE39</f>
        <v>1</v>
      </c>
    </row>
    <row r="107" spans="1:11" ht="18.75" customHeight="1">
      <c r="A107" s="123">
        <v>3</v>
      </c>
      <c r="B107" s="124" t="s">
        <v>191</v>
      </c>
      <c r="C107" s="104"/>
      <c r="D107" s="105" t="s">
        <v>181</v>
      </c>
      <c r="E107" s="106">
        <f>'II rok'!Y39</f>
        <v>20</v>
      </c>
      <c r="F107" s="106">
        <f>'II rok'!Z39</f>
        <v>0</v>
      </c>
      <c r="G107" s="106">
        <f>'II rok'!AA39</f>
        <v>20</v>
      </c>
      <c r="H107" s="106">
        <f>'II rok'!AB39</f>
        <v>0</v>
      </c>
      <c r="I107" s="106">
        <f>'II rok'!AC39</f>
        <v>0</v>
      </c>
      <c r="J107" s="106">
        <f>'II rok'!AD39</f>
        <v>25</v>
      </c>
      <c r="K107" s="106">
        <f>'II rok'!AE39</f>
        <v>1</v>
      </c>
    </row>
    <row r="108" spans="1:11" s="149" customFormat="1" ht="18.75" customHeight="1">
      <c r="A108" s="123">
        <v>4</v>
      </c>
      <c r="B108" s="124" t="s">
        <v>191</v>
      </c>
      <c r="C108" s="104"/>
      <c r="D108" s="105" t="s">
        <v>181</v>
      </c>
      <c r="E108" s="106">
        <f>'II rok'!Y40</f>
        <v>15</v>
      </c>
      <c r="F108" s="106">
        <f>'II rok'!Z40</f>
        <v>15</v>
      </c>
      <c r="G108" s="106">
        <f>'II rok'!AA40</f>
        <v>0</v>
      </c>
      <c r="H108" s="106">
        <f>'II rok'!AB40</f>
        <v>0</v>
      </c>
      <c r="I108" s="106">
        <f>'II rok'!AC40</f>
        <v>0</v>
      </c>
      <c r="J108" s="106">
        <f>'II rok'!AD40</f>
        <v>25</v>
      </c>
      <c r="K108" s="106">
        <f>'II rok'!AE40</f>
        <v>1</v>
      </c>
    </row>
    <row r="109" spans="1:11" ht="18.75" customHeight="1">
      <c r="A109" s="123">
        <v>5</v>
      </c>
      <c r="B109" s="124" t="s">
        <v>191</v>
      </c>
      <c r="C109" s="104"/>
      <c r="D109" s="105" t="s">
        <v>181</v>
      </c>
      <c r="E109" s="106">
        <f>'II rok'!Y41</f>
        <v>15</v>
      </c>
      <c r="F109" s="106">
        <f>'II rok'!Z41</f>
        <v>15</v>
      </c>
      <c r="G109" s="106">
        <f>'II rok'!AA41</f>
        <v>0</v>
      </c>
      <c r="H109" s="106">
        <f>'II rok'!AB41</f>
        <v>0</v>
      </c>
      <c r="I109" s="106">
        <f>'II rok'!AC41</f>
        <v>0</v>
      </c>
      <c r="J109" s="106">
        <f>'II rok'!AD41</f>
        <v>25</v>
      </c>
      <c r="K109" s="106">
        <f>'II rok'!AE41</f>
        <v>1</v>
      </c>
    </row>
    <row r="110" spans="1:11" ht="18.75" customHeight="1">
      <c r="A110" s="123">
        <v>6</v>
      </c>
      <c r="B110" s="124" t="s">
        <v>191</v>
      </c>
      <c r="C110" s="104"/>
      <c r="D110" s="105" t="s">
        <v>13</v>
      </c>
      <c r="E110" s="106">
        <f>'II rok'!Y42</f>
        <v>15</v>
      </c>
      <c r="F110" s="106">
        <f>'II rok'!Z42</f>
        <v>15</v>
      </c>
      <c r="G110" s="106">
        <f>'II rok'!AA42</f>
        <v>0</v>
      </c>
      <c r="H110" s="106">
        <f>'II rok'!AB42</f>
        <v>0</v>
      </c>
      <c r="I110" s="106">
        <f>'II rok'!AC42</f>
        <v>0</v>
      </c>
      <c r="J110" s="106">
        <f>'II rok'!AD42</f>
        <v>25</v>
      </c>
      <c r="K110" s="106">
        <f>'II rok'!AE42</f>
        <v>1</v>
      </c>
    </row>
    <row r="111" spans="1:11" ht="18.75" customHeight="1">
      <c r="A111" s="123">
        <v>7</v>
      </c>
      <c r="B111" s="124" t="s">
        <v>191</v>
      </c>
      <c r="C111" s="104"/>
      <c r="D111" s="105" t="s">
        <v>13</v>
      </c>
      <c r="E111" s="106">
        <f>'II rok'!Y43</f>
        <v>20</v>
      </c>
      <c r="F111" s="106">
        <f>'II rok'!Z43</f>
        <v>0</v>
      </c>
      <c r="G111" s="106">
        <f>'II rok'!AA43</f>
        <v>20</v>
      </c>
      <c r="H111" s="106">
        <f>'II rok'!AB43</f>
        <v>0</v>
      </c>
      <c r="I111" s="106">
        <f>'II rok'!AC43</f>
        <v>0</v>
      </c>
      <c r="J111" s="106">
        <f>'II rok'!AD43</f>
        <v>25</v>
      </c>
      <c r="K111" s="106">
        <f>'II rok'!AE43</f>
        <v>1</v>
      </c>
    </row>
    <row r="112" spans="1:11" ht="18.75" customHeight="1">
      <c r="A112" s="123">
        <v>8</v>
      </c>
      <c r="B112" s="124" t="s">
        <v>191</v>
      </c>
      <c r="C112" s="104"/>
      <c r="D112" s="105" t="s">
        <v>15</v>
      </c>
      <c r="E112" s="106">
        <f>'III rok'!Y32</f>
        <v>15</v>
      </c>
      <c r="F112" s="106">
        <f>'III rok'!Z32</f>
        <v>15</v>
      </c>
      <c r="G112" s="106">
        <f>'III rok'!AA32</f>
        <v>0</v>
      </c>
      <c r="H112" s="106">
        <f>'III rok'!AB32</f>
        <v>0</v>
      </c>
      <c r="I112" s="106">
        <f>'III rok'!AC32</f>
        <v>0</v>
      </c>
      <c r="J112" s="106">
        <f>'III rok'!AD32</f>
        <v>25</v>
      </c>
      <c r="K112" s="106">
        <f>'III rok'!AE32</f>
        <v>1</v>
      </c>
    </row>
    <row r="113" spans="1:11" ht="18.75" customHeight="1">
      <c r="A113" s="123">
        <v>9</v>
      </c>
      <c r="B113" s="124" t="s">
        <v>191</v>
      </c>
      <c r="C113" s="104"/>
      <c r="D113" s="105" t="s">
        <v>15</v>
      </c>
      <c r="E113" s="106">
        <f>'III rok'!Y33</f>
        <v>15</v>
      </c>
      <c r="F113" s="106">
        <f>'III rok'!Z33</f>
        <v>15</v>
      </c>
      <c r="G113" s="106">
        <f>'III rok'!AA33</f>
        <v>0</v>
      </c>
      <c r="H113" s="106">
        <f>'III rok'!AB33</f>
        <v>0</v>
      </c>
      <c r="I113" s="106">
        <f>'III rok'!AC33</f>
        <v>0</v>
      </c>
      <c r="J113" s="106">
        <f>'III rok'!AD33</f>
        <v>25</v>
      </c>
      <c r="K113" s="106">
        <f>'III rok'!AE33</f>
        <v>1</v>
      </c>
    </row>
    <row r="114" spans="1:11" s="149" customFormat="1" ht="18.75" customHeight="1">
      <c r="A114" s="123">
        <v>10</v>
      </c>
      <c r="B114" s="124" t="s">
        <v>191</v>
      </c>
      <c r="C114" s="104"/>
      <c r="D114" s="105" t="s">
        <v>15</v>
      </c>
      <c r="E114" s="106">
        <f>'III rok'!Y34</f>
        <v>15</v>
      </c>
      <c r="F114" s="106">
        <f>'III rok'!Z34</f>
        <v>0</v>
      </c>
      <c r="G114" s="106">
        <f>'III rok'!AA34</f>
        <v>15</v>
      </c>
      <c r="H114" s="106">
        <f>'III rok'!AB34</f>
        <v>0</v>
      </c>
      <c r="I114" s="106">
        <f>'III rok'!AC34</f>
        <v>0</v>
      </c>
      <c r="J114" s="106">
        <f>'III rok'!AD34</f>
        <v>25</v>
      </c>
      <c r="K114" s="106">
        <f>'III rok'!AE34</f>
        <v>1</v>
      </c>
    </row>
    <row r="115" spans="1:11" ht="18.75" customHeight="1">
      <c r="A115" s="123">
        <v>11</v>
      </c>
      <c r="B115" s="124" t="s">
        <v>191</v>
      </c>
      <c r="C115" s="104"/>
      <c r="D115" s="105" t="s">
        <v>15</v>
      </c>
      <c r="E115" s="106">
        <f>'III rok'!Y35</f>
        <v>15</v>
      </c>
      <c r="F115" s="106">
        <f>'III rok'!Z35</f>
        <v>0</v>
      </c>
      <c r="G115" s="106">
        <f>'III rok'!AA35</f>
        <v>15</v>
      </c>
      <c r="H115" s="106">
        <f>'III rok'!AB35</f>
        <v>0</v>
      </c>
      <c r="I115" s="106">
        <f>'III rok'!AC35</f>
        <v>0</v>
      </c>
      <c r="J115" s="106">
        <f>'III rok'!AD35</f>
        <v>25</v>
      </c>
      <c r="K115" s="106">
        <f>'III rok'!AE35</f>
        <v>1</v>
      </c>
    </row>
    <row r="116" spans="1:11" s="149" customFormat="1" ht="18.75" customHeight="1">
      <c r="A116" s="123">
        <v>12</v>
      </c>
      <c r="B116" s="124" t="s">
        <v>191</v>
      </c>
      <c r="C116" s="104"/>
      <c r="D116" s="105" t="s">
        <v>16</v>
      </c>
      <c r="E116" s="106">
        <f>'III rok'!Y36</f>
        <v>15</v>
      </c>
      <c r="F116" s="106">
        <f>'III rok'!Z36</f>
        <v>15</v>
      </c>
      <c r="G116" s="106">
        <f>'III rok'!AA36</f>
        <v>0</v>
      </c>
      <c r="H116" s="106">
        <f>'III rok'!AB36</f>
        <v>0</v>
      </c>
      <c r="I116" s="106">
        <f>'III rok'!AC36</f>
        <v>0</v>
      </c>
      <c r="J116" s="106">
        <f>'III rok'!AD36</f>
        <v>25</v>
      </c>
      <c r="K116" s="106">
        <f>'III rok'!AE36</f>
        <v>1</v>
      </c>
    </row>
    <row r="117" spans="1:11" ht="18.75" customHeight="1">
      <c r="A117" s="123">
        <v>13</v>
      </c>
      <c r="B117" s="124" t="s">
        <v>191</v>
      </c>
      <c r="C117" s="104"/>
      <c r="D117" s="105" t="s">
        <v>16</v>
      </c>
      <c r="E117" s="106">
        <f>'III rok'!Y37</f>
        <v>15</v>
      </c>
      <c r="F117" s="106">
        <f>'III rok'!Z36</f>
        <v>15</v>
      </c>
      <c r="G117" s="106">
        <f>'III rok'!AA37</f>
        <v>0</v>
      </c>
      <c r="H117" s="106">
        <f>'III rok'!AB37</f>
        <v>0</v>
      </c>
      <c r="I117" s="106">
        <f>'III rok'!AC37</f>
        <v>0</v>
      </c>
      <c r="J117" s="106">
        <f>'III rok'!AD37</f>
        <v>25</v>
      </c>
      <c r="K117" s="106">
        <f>'III rok'!AE37</f>
        <v>1</v>
      </c>
    </row>
    <row r="118" spans="1:11" ht="18.75" customHeight="1">
      <c r="A118" s="123">
        <v>14</v>
      </c>
      <c r="B118" s="124" t="s">
        <v>191</v>
      </c>
      <c r="C118" s="104"/>
      <c r="D118" s="105" t="s">
        <v>16</v>
      </c>
      <c r="E118" s="106">
        <f>'III rok'!Y38</f>
        <v>15</v>
      </c>
      <c r="F118" s="106">
        <f>'III rok'!Z38</f>
        <v>15</v>
      </c>
      <c r="G118" s="106">
        <f>'III rok'!AA38</f>
        <v>0</v>
      </c>
      <c r="H118" s="106">
        <f>'III rok'!AB38</f>
        <v>0</v>
      </c>
      <c r="I118" s="106">
        <f>'III rok'!AC38</f>
        <v>0</v>
      </c>
      <c r="J118" s="106">
        <f>'III rok'!AD38</f>
        <v>25</v>
      </c>
      <c r="K118" s="106">
        <f>'III rok'!AE38</f>
        <v>1</v>
      </c>
    </row>
    <row r="119" spans="1:11" ht="18.75" customHeight="1">
      <c r="A119" s="123">
        <v>15</v>
      </c>
      <c r="B119" s="124" t="s">
        <v>191</v>
      </c>
      <c r="C119" s="104"/>
      <c r="D119" s="105" t="s">
        <v>17</v>
      </c>
      <c r="E119" s="106">
        <f>'IV rok'!Y33</f>
        <v>15</v>
      </c>
      <c r="F119" s="106">
        <f>'IV rok'!Z33</f>
        <v>15</v>
      </c>
      <c r="G119" s="106">
        <f>'IV rok'!AA33</f>
        <v>0</v>
      </c>
      <c r="H119" s="106">
        <f>'IV rok'!AB33</f>
        <v>0</v>
      </c>
      <c r="I119" s="106">
        <f>'IV rok'!AC33</f>
        <v>0</v>
      </c>
      <c r="J119" s="106">
        <f>'IV rok'!AD33</f>
        <v>25</v>
      </c>
      <c r="K119" s="106">
        <f>'IV rok'!AE33</f>
        <v>1</v>
      </c>
    </row>
    <row r="120" spans="1:11" ht="18.75" customHeight="1">
      <c r="A120" s="123">
        <v>16</v>
      </c>
      <c r="B120" s="124" t="s">
        <v>191</v>
      </c>
      <c r="C120" s="104"/>
      <c r="D120" s="105" t="s">
        <v>17</v>
      </c>
      <c r="E120" s="106">
        <f>'IV rok'!Y34</f>
        <v>15</v>
      </c>
      <c r="F120" s="106">
        <f>'IV rok'!Z34</f>
        <v>15</v>
      </c>
      <c r="G120" s="106">
        <f>'IV rok'!AA34</f>
        <v>0</v>
      </c>
      <c r="H120" s="106">
        <f>'IV rok'!AB34</f>
        <v>0</v>
      </c>
      <c r="I120" s="106">
        <f>'IV rok'!AC34</f>
        <v>0</v>
      </c>
      <c r="J120" s="106">
        <f>'IV rok'!AD34</f>
        <v>25</v>
      </c>
      <c r="K120" s="106">
        <f>'IV rok'!AE34</f>
        <v>1</v>
      </c>
    </row>
    <row r="121" spans="1:11" ht="18.75" customHeight="1">
      <c r="A121" s="123">
        <v>17</v>
      </c>
      <c r="B121" s="124" t="s">
        <v>191</v>
      </c>
      <c r="C121" s="104"/>
      <c r="D121" s="105" t="s">
        <v>17</v>
      </c>
      <c r="E121" s="106">
        <f>'IV rok'!Y35</f>
        <v>15</v>
      </c>
      <c r="F121" s="106">
        <f>'IV rok'!Z35</f>
        <v>15</v>
      </c>
      <c r="G121" s="106">
        <f>'IV rok'!AA35</f>
        <v>0</v>
      </c>
      <c r="H121" s="106">
        <f>'IV rok'!AB35</f>
        <v>0</v>
      </c>
      <c r="I121" s="106">
        <f>'IV rok'!AC35</f>
        <v>0</v>
      </c>
      <c r="J121" s="106">
        <f>'IV rok'!AD35</f>
        <v>25</v>
      </c>
      <c r="K121" s="106">
        <f>'IV rok'!AE35</f>
        <v>1</v>
      </c>
    </row>
    <row r="122" spans="1:11" ht="18.75" customHeight="1">
      <c r="A122" s="123">
        <v>18</v>
      </c>
      <c r="B122" s="124" t="s">
        <v>191</v>
      </c>
      <c r="C122" s="104"/>
      <c r="D122" s="105" t="s">
        <v>14</v>
      </c>
      <c r="E122" s="106">
        <f>'IV rok'!Y36</f>
        <v>15</v>
      </c>
      <c r="F122" s="106">
        <f>'IV rok'!Z36</f>
        <v>15</v>
      </c>
      <c r="G122" s="106">
        <f>'IV rok'!AA36</f>
        <v>0</v>
      </c>
      <c r="H122" s="106">
        <f>'IV rok'!AB36</f>
        <v>0</v>
      </c>
      <c r="I122" s="106">
        <f>'IV rok'!AC36</f>
        <v>0</v>
      </c>
      <c r="J122" s="106">
        <f>'IV rok'!AD36</f>
        <v>25</v>
      </c>
      <c r="K122" s="106">
        <f>'IV rok'!AE36</f>
        <v>1</v>
      </c>
    </row>
    <row r="123" spans="1:11" ht="18.75" customHeight="1">
      <c r="A123" s="123">
        <v>19</v>
      </c>
      <c r="B123" s="124" t="s">
        <v>191</v>
      </c>
      <c r="C123" s="104"/>
      <c r="D123" s="105" t="s">
        <v>14</v>
      </c>
      <c r="E123" s="106">
        <f>'IV rok'!Y37</f>
        <v>15</v>
      </c>
      <c r="F123" s="106">
        <f>'IV rok'!Z37</f>
        <v>15</v>
      </c>
      <c r="G123" s="106">
        <f>'IV rok'!AA37</f>
        <v>0</v>
      </c>
      <c r="H123" s="106">
        <f>'IV rok'!AB37</f>
        <v>0</v>
      </c>
      <c r="I123" s="106">
        <f>'IV rok'!AC37</f>
        <v>0</v>
      </c>
      <c r="J123" s="106">
        <f>'IV rok'!AD37</f>
        <v>25</v>
      </c>
      <c r="K123" s="106">
        <f>'IV rok'!AE37</f>
        <v>1</v>
      </c>
    </row>
    <row r="124" spans="1:11" ht="18.75" customHeight="1">
      <c r="A124" s="123">
        <v>20</v>
      </c>
      <c r="B124" s="191" t="s">
        <v>248</v>
      </c>
      <c r="C124" s="192"/>
      <c r="D124" s="112" t="s">
        <v>14</v>
      </c>
      <c r="E124" s="106">
        <f>'IV rok'!Y38</f>
        <v>15</v>
      </c>
      <c r="F124" s="106">
        <f>'IV rok'!Z38</f>
        <v>15</v>
      </c>
      <c r="G124" s="106">
        <f>'IV rok'!AA38</f>
        <v>0</v>
      </c>
      <c r="H124" s="106">
        <f>'IV rok'!AB38</f>
        <v>0</v>
      </c>
      <c r="I124" s="106">
        <f>'IV rok'!AC38</f>
        <v>0</v>
      </c>
      <c r="J124" s="106">
        <f>'IV rok'!AD38</f>
        <v>25</v>
      </c>
      <c r="K124" s="106">
        <f>'IV rok'!AE38</f>
        <v>1</v>
      </c>
    </row>
    <row r="125" spans="1:11" ht="18.75" customHeight="1">
      <c r="A125" s="123">
        <v>21</v>
      </c>
      <c r="B125" s="124" t="s">
        <v>191</v>
      </c>
      <c r="C125" s="192"/>
      <c r="D125" s="112" t="s">
        <v>4</v>
      </c>
      <c r="E125" s="106">
        <f>'V rok'!Y44</f>
        <v>30</v>
      </c>
      <c r="F125" s="106">
        <f>'V rok'!Z44</f>
        <v>15</v>
      </c>
      <c r="G125" s="106">
        <f>'V rok'!AA44</f>
        <v>15</v>
      </c>
      <c r="H125" s="106">
        <f>'V rok'!AB44</f>
        <v>0</v>
      </c>
      <c r="I125" s="106">
        <f>'V rok'!AC44</f>
        <v>0</v>
      </c>
      <c r="J125" s="106">
        <f>'V rok'!AD44</f>
        <v>50</v>
      </c>
      <c r="K125" s="106">
        <f>'V rok'!AE44</f>
        <v>2</v>
      </c>
    </row>
    <row r="126" spans="1:11" ht="18.75" customHeight="1">
      <c r="A126" s="123">
        <v>22</v>
      </c>
      <c r="B126" s="124" t="s">
        <v>191</v>
      </c>
      <c r="C126" s="104"/>
      <c r="D126" s="105" t="s">
        <v>4</v>
      </c>
      <c r="E126" s="106">
        <f>'V rok'!Y45</f>
        <v>15</v>
      </c>
      <c r="F126" s="106">
        <f>'V rok'!Z45</f>
        <v>0</v>
      </c>
      <c r="G126" s="106">
        <f>'V rok'!AA45</f>
        <v>15</v>
      </c>
      <c r="H126" s="106">
        <f>'V rok'!AB45</f>
        <v>0</v>
      </c>
      <c r="I126" s="106">
        <f>'V rok'!AC45</f>
        <v>0</v>
      </c>
      <c r="J126" s="106">
        <f>'V rok'!AD45</f>
        <v>25</v>
      </c>
      <c r="K126" s="106">
        <f>'V rok'!AE45</f>
        <v>1</v>
      </c>
    </row>
    <row r="127" spans="1:11" s="149" customFormat="1" ht="18.75" customHeight="1">
      <c r="A127" s="123">
        <v>23</v>
      </c>
      <c r="B127" s="191" t="s">
        <v>245</v>
      </c>
      <c r="C127" s="185"/>
      <c r="D127" s="112" t="s">
        <v>4</v>
      </c>
      <c r="E127" s="201">
        <f>'V rok'!Y46</f>
        <v>30</v>
      </c>
      <c r="F127" s="201">
        <f>'V rok'!Z46</f>
        <v>0</v>
      </c>
      <c r="G127" s="201">
        <f>'V rok'!AA46</f>
        <v>30</v>
      </c>
      <c r="H127" s="201">
        <f>'V rok'!AB46</f>
        <v>0</v>
      </c>
      <c r="I127" s="201">
        <f>'V rok'!AC46</f>
        <v>0</v>
      </c>
      <c r="J127" s="201">
        <f>'V rok'!AD46</f>
        <v>50</v>
      </c>
      <c r="K127" s="201">
        <f>'V rok'!AE46</f>
        <v>2</v>
      </c>
    </row>
    <row r="128" spans="1:11" s="149" customFormat="1" ht="18.75" customHeight="1">
      <c r="A128" s="123" t="s">
        <v>165</v>
      </c>
      <c r="B128" s="191" t="s">
        <v>245</v>
      </c>
      <c r="C128" s="185"/>
      <c r="D128" s="112" t="s">
        <v>5</v>
      </c>
      <c r="E128" s="201">
        <f>'V rok'!Y47</f>
        <v>15</v>
      </c>
      <c r="F128" s="201">
        <f>'V rok'!Z47</f>
        <v>15</v>
      </c>
      <c r="G128" s="201">
        <f>'V rok'!AA47</f>
        <v>0</v>
      </c>
      <c r="H128" s="201">
        <f>'V rok'!AB47</f>
        <v>0</v>
      </c>
      <c r="I128" s="201">
        <f>'V rok'!AC47</f>
        <v>0</v>
      </c>
      <c r="J128" s="201">
        <f>'V rok'!AD47</f>
        <v>25</v>
      </c>
      <c r="K128" s="201">
        <f>'V rok'!AE47</f>
        <v>1</v>
      </c>
    </row>
    <row r="129" spans="1:11" s="149" customFormat="1" ht="18.75" customHeight="1">
      <c r="A129" s="123" t="s">
        <v>166</v>
      </c>
      <c r="B129" s="191" t="s">
        <v>245</v>
      </c>
      <c r="C129" s="185"/>
      <c r="D129" s="112" t="s">
        <v>5</v>
      </c>
      <c r="E129" s="201">
        <f>'V rok'!Y48</f>
        <v>30</v>
      </c>
      <c r="F129" s="201">
        <f>'V rok'!Z48</f>
        <v>0</v>
      </c>
      <c r="G129" s="201">
        <f>'V rok'!AA48</f>
        <v>30</v>
      </c>
      <c r="H129" s="201">
        <f>'V rok'!AB48</f>
        <v>0</v>
      </c>
      <c r="I129" s="201">
        <f>'V rok'!AC48</f>
        <v>0</v>
      </c>
      <c r="J129" s="201">
        <f>'V rok'!AD48</f>
        <v>50</v>
      </c>
      <c r="K129" s="201">
        <f>'V rok'!AE48</f>
        <v>2</v>
      </c>
    </row>
    <row r="130" spans="1:11" s="149" customFormat="1" ht="18.75" customHeight="1">
      <c r="A130" s="123" t="s">
        <v>204</v>
      </c>
      <c r="B130" s="191" t="s">
        <v>245</v>
      </c>
      <c r="C130" s="185"/>
      <c r="D130" s="112" t="s">
        <v>6</v>
      </c>
      <c r="E130" s="201">
        <f>'VI rok'!Y20</f>
        <v>30</v>
      </c>
      <c r="F130" s="201">
        <f>'VI rok'!Z20</f>
        <v>0</v>
      </c>
      <c r="G130" s="201">
        <f>'VI rok'!AA20</f>
        <v>30</v>
      </c>
      <c r="H130" s="201">
        <f>'VI rok'!AB20</f>
        <v>0</v>
      </c>
      <c r="I130" s="201">
        <f>'VI rok'!AC20</f>
        <v>0</v>
      </c>
      <c r="J130" s="201">
        <f>'VI rok'!AD20</f>
        <v>50</v>
      </c>
      <c r="K130" s="201">
        <f>'VI rok'!AE20</f>
        <v>2</v>
      </c>
    </row>
    <row r="131" spans="1:11" s="149" customFormat="1" ht="18.75" customHeight="1">
      <c r="A131" s="123" t="s">
        <v>205</v>
      </c>
      <c r="B131" s="191" t="s">
        <v>245</v>
      </c>
      <c r="C131" s="185"/>
      <c r="D131" s="112" t="s">
        <v>7</v>
      </c>
      <c r="E131" s="201">
        <f>'VI rok'!Y21</f>
        <v>30</v>
      </c>
      <c r="F131" s="201">
        <f>'VI rok'!Z21</f>
        <v>0</v>
      </c>
      <c r="G131" s="201">
        <f>'VI rok'!AA21</f>
        <v>30</v>
      </c>
      <c r="H131" s="201">
        <f>'VI rok'!AB21</f>
        <v>0</v>
      </c>
      <c r="I131" s="201">
        <f>'VI rok'!AC21</f>
        <v>0</v>
      </c>
      <c r="J131" s="201">
        <f>'VI rok'!AD21</f>
        <v>50</v>
      </c>
      <c r="K131" s="201">
        <f>'VI rok'!AE21</f>
        <v>2</v>
      </c>
    </row>
    <row r="132" spans="1:11">
      <c r="A132" s="582" t="s">
        <v>24</v>
      </c>
      <c r="B132" s="583"/>
      <c r="C132" s="583"/>
      <c r="D132" s="584"/>
      <c r="E132" s="118">
        <f>SUM(E105:E131)</f>
        <v>490</v>
      </c>
      <c r="F132" s="118">
        <f>SUM(F105:F131)</f>
        <v>270</v>
      </c>
      <c r="G132" s="118">
        <f>SUM(G125:G131)</f>
        <v>150</v>
      </c>
      <c r="H132" s="118">
        <f>SUM(H105:H131)</f>
        <v>0</v>
      </c>
      <c r="I132" s="118">
        <f>SUM(I105:I131)</f>
        <v>0</v>
      </c>
      <c r="J132" s="118">
        <f>SUM(J105:J131)</f>
        <v>800</v>
      </c>
      <c r="K132" s="118">
        <f>SUM(K105:K131)</f>
        <v>32</v>
      </c>
    </row>
    <row r="133" spans="1:11" s="149" customFormat="1" ht="16.5" customHeight="1">
      <c r="A133" s="597" t="s">
        <v>296</v>
      </c>
      <c r="B133" s="598"/>
      <c r="C133" s="598"/>
      <c r="D133" s="598"/>
      <c r="E133" s="598"/>
      <c r="F133" s="598"/>
      <c r="G133" s="598"/>
      <c r="H133" s="598"/>
      <c r="I133" s="598"/>
      <c r="J133" s="598"/>
      <c r="K133" s="599"/>
    </row>
    <row r="134" spans="1:11" s="149" customFormat="1" ht="25.5">
      <c r="A134" s="366" t="s">
        <v>292</v>
      </c>
      <c r="B134" s="364" t="s">
        <v>295</v>
      </c>
      <c r="C134" s="360" t="s">
        <v>487</v>
      </c>
      <c r="D134" s="367">
        <v>1</v>
      </c>
      <c r="E134" s="365">
        <f>'I rok'!Y42</f>
        <v>5</v>
      </c>
      <c r="F134" s="365">
        <f>'I rok'!Z42</f>
        <v>5</v>
      </c>
      <c r="G134" s="365">
        <f>'I rok'!AA42</f>
        <v>0</v>
      </c>
      <c r="H134" s="365">
        <f>'I rok'!AB42</f>
        <v>0</v>
      </c>
      <c r="I134" s="365">
        <f>'I rok'!AC42</f>
        <v>0</v>
      </c>
      <c r="J134" s="365">
        <f>'I rok'!AD42</f>
        <v>5</v>
      </c>
      <c r="K134" s="365">
        <f>'I rok'!AE42</f>
        <v>0</v>
      </c>
    </row>
    <row r="135" spans="1:11" s="149" customFormat="1">
      <c r="A135" s="366" t="s">
        <v>293</v>
      </c>
      <c r="B135" s="364" t="s">
        <v>297</v>
      </c>
      <c r="C135" s="360" t="s">
        <v>486</v>
      </c>
      <c r="D135" s="367">
        <v>1</v>
      </c>
      <c r="E135" s="365">
        <f>'I rok'!Y43</f>
        <v>5</v>
      </c>
      <c r="F135" s="365">
        <f>'I rok'!Z43</f>
        <v>5</v>
      </c>
      <c r="G135" s="365">
        <f>'I rok'!AA43</f>
        <v>0</v>
      </c>
      <c r="H135" s="365">
        <f>'I rok'!AB43</f>
        <v>0</v>
      </c>
      <c r="I135" s="365">
        <f>'I rok'!AC43</f>
        <v>0</v>
      </c>
      <c r="J135" s="365">
        <f>'I rok'!AD43</f>
        <v>5</v>
      </c>
      <c r="K135" s="365">
        <f>'I rok'!AE43</f>
        <v>0</v>
      </c>
    </row>
    <row r="136" spans="1:11" s="149" customFormat="1">
      <c r="A136" s="366" t="s">
        <v>294</v>
      </c>
      <c r="B136" s="364" t="s">
        <v>298</v>
      </c>
      <c r="C136" s="360" t="s">
        <v>485</v>
      </c>
      <c r="D136" s="367">
        <v>1</v>
      </c>
      <c r="E136" s="365">
        <f>'I rok'!Y44</f>
        <v>5</v>
      </c>
      <c r="F136" s="365">
        <f>'I rok'!Z44</f>
        <v>5</v>
      </c>
      <c r="G136" s="365">
        <f>'I rok'!AA44</f>
        <v>0</v>
      </c>
      <c r="H136" s="365">
        <f>'I rok'!AB44</f>
        <v>0</v>
      </c>
      <c r="I136" s="365">
        <f>'I rok'!AC44</f>
        <v>0</v>
      </c>
      <c r="J136" s="365">
        <f>'I rok'!AD44</f>
        <v>5</v>
      </c>
      <c r="K136" s="365">
        <f>'I rok'!AE44</f>
        <v>0</v>
      </c>
    </row>
    <row r="137" spans="1:11" s="149" customFormat="1">
      <c r="A137" s="582" t="s">
        <v>24</v>
      </c>
      <c r="B137" s="583"/>
      <c r="C137" s="583"/>
      <c r="D137" s="584"/>
      <c r="E137" s="370">
        <f>SUM(E134:E136)</f>
        <v>15</v>
      </c>
      <c r="F137" s="370">
        <f t="shared" ref="F137:K137" si="7">SUM(F134:F136)</f>
        <v>15</v>
      </c>
      <c r="G137" s="370">
        <f t="shared" si="7"/>
        <v>0</v>
      </c>
      <c r="H137" s="370">
        <f t="shared" si="7"/>
        <v>0</v>
      </c>
      <c r="I137" s="370">
        <f t="shared" si="7"/>
        <v>0</v>
      </c>
      <c r="J137" s="370">
        <f t="shared" si="7"/>
        <v>15</v>
      </c>
      <c r="K137" s="370">
        <f t="shared" si="7"/>
        <v>0</v>
      </c>
    </row>
    <row r="138" spans="1:11">
      <c r="A138" s="585" t="s">
        <v>54</v>
      </c>
      <c r="B138" s="586"/>
      <c r="C138" s="586"/>
      <c r="D138" s="587"/>
      <c r="E138" s="125">
        <f t="shared" ref="E138:K138" si="8">SUM(E8,E18,E27,E38,E53,E68,E75,E85,E95,E103,E132,E137)</f>
        <v>5812</v>
      </c>
      <c r="F138" s="125">
        <f t="shared" si="8"/>
        <v>1640</v>
      </c>
      <c r="G138" s="125">
        <f t="shared" si="8"/>
        <v>1567</v>
      </c>
      <c r="H138" s="125">
        <f t="shared" si="8"/>
        <v>2355</v>
      </c>
      <c r="I138" s="125">
        <f t="shared" si="8"/>
        <v>185</v>
      </c>
      <c r="J138" s="125">
        <f t="shared" si="8"/>
        <v>9387</v>
      </c>
      <c r="K138" s="125">
        <f t="shared" si="8"/>
        <v>369</v>
      </c>
    </row>
    <row r="139" spans="1:11">
      <c r="A139" s="86"/>
      <c r="B139" s="86"/>
      <c r="C139" s="126"/>
      <c r="D139" s="127"/>
      <c r="E139" s="128"/>
      <c r="F139" s="128"/>
      <c r="G139" s="128"/>
      <c r="H139" s="128"/>
      <c r="I139" s="128"/>
      <c r="J139" s="128"/>
      <c r="K139" s="128"/>
    </row>
    <row r="140" spans="1:11" ht="15" customHeight="1">
      <c r="A140" s="86"/>
      <c r="B140" s="577" t="s">
        <v>387</v>
      </c>
      <c r="C140" s="577"/>
      <c r="D140" s="577"/>
      <c r="E140" s="577"/>
      <c r="F140" s="577"/>
      <c r="G140" s="577"/>
      <c r="H140" s="128"/>
      <c r="I140" s="128"/>
      <c r="J140" s="128"/>
      <c r="K140" s="128"/>
    </row>
    <row r="141" spans="1:11">
      <c r="A141" s="86"/>
      <c r="B141" s="577"/>
      <c r="C141" s="577"/>
      <c r="D141" s="577"/>
      <c r="E141" s="577"/>
      <c r="F141" s="577"/>
      <c r="G141" s="577"/>
      <c r="H141" s="128"/>
      <c r="I141" s="128"/>
      <c r="J141" s="128"/>
      <c r="K141" s="128"/>
    </row>
    <row r="142" spans="1:11">
      <c r="A142" s="86"/>
      <c r="B142" s="577"/>
      <c r="C142" s="577"/>
      <c r="D142" s="577"/>
      <c r="E142" s="577"/>
      <c r="F142" s="577"/>
      <c r="G142" s="577"/>
      <c r="H142" s="128"/>
      <c r="I142" s="128"/>
      <c r="J142" s="128"/>
      <c r="K142" s="128"/>
    </row>
    <row r="143" spans="1:11">
      <c r="A143" s="86"/>
      <c r="B143" s="577"/>
      <c r="C143" s="577"/>
      <c r="D143" s="577"/>
      <c r="E143" s="577"/>
      <c r="F143" s="577"/>
      <c r="G143" s="577"/>
      <c r="H143" s="128"/>
      <c r="I143" s="128"/>
      <c r="J143" s="128"/>
      <c r="K143" s="128"/>
    </row>
    <row r="144" spans="1:11">
      <c r="A144" s="86"/>
      <c r="B144" s="577"/>
      <c r="C144" s="577"/>
      <c r="D144" s="577"/>
      <c r="E144" s="577"/>
      <c r="F144" s="577"/>
      <c r="G144" s="577"/>
      <c r="H144" s="128"/>
      <c r="I144" s="128"/>
      <c r="J144" s="128"/>
      <c r="K144" s="128"/>
    </row>
    <row r="145" spans="1:11" ht="10.5" customHeight="1">
      <c r="A145" s="86"/>
      <c r="B145" s="577"/>
      <c r="C145" s="577"/>
      <c r="D145" s="577"/>
      <c r="E145" s="577"/>
      <c r="F145" s="577"/>
      <c r="G145" s="577"/>
      <c r="H145" s="128"/>
      <c r="I145" s="128"/>
      <c r="J145" s="128"/>
      <c r="K145" s="128"/>
    </row>
    <row r="146" spans="1:11">
      <c r="A146" s="86"/>
      <c r="B146" s="86"/>
      <c r="C146" s="129" t="s">
        <v>192</v>
      </c>
      <c r="D146" s="127"/>
      <c r="E146" s="128"/>
      <c r="F146" s="128"/>
      <c r="G146" s="128"/>
      <c r="H146" s="128"/>
      <c r="I146" s="128"/>
      <c r="J146" s="128"/>
      <c r="K146" s="128"/>
    </row>
  </sheetData>
  <mergeCells count="20">
    <mergeCell ref="A1:K1"/>
    <mergeCell ref="A2:B2"/>
    <mergeCell ref="A8:D8"/>
    <mergeCell ref="A18:D18"/>
    <mergeCell ref="A3:K3"/>
    <mergeCell ref="B140:G145"/>
    <mergeCell ref="A27:D27"/>
    <mergeCell ref="A103:B103"/>
    <mergeCell ref="A132:D132"/>
    <mergeCell ref="A138:D138"/>
    <mergeCell ref="B100:C102"/>
    <mergeCell ref="A38:D38"/>
    <mergeCell ref="A53:D53"/>
    <mergeCell ref="A68:D68"/>
    <mergeCell ref="A100:A102"/>
    <mergeCell ref="A133:K133"/>
    <mergeCell ref="A137:D137"/>
    <mergeCell ref="A75:D75"/>
    <mergeCell ref="A85:D85"/>
    <mergeCell ref="A95:B95"/>
  </mergeCells>
  <pageMargins left="0.7" right="0.7" top="0.75" bottom="0.75" header="0.3" footer="0.3"/>
  <pageSetup paperSize="9" scale="6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3"/>
  <sheetViews>
    <sheetView topLeftCell="A19" workbookViewId="0">
      <selection activeCell="I19" sqref="I19"/>
    </sheetView>
  </sheetViews>
  <sheetFormatPr defaultRowHeight="15"/>
  <cols>
    <col min="1" max="1" width="4.140625" customWidth="1"/>
    <col min="2" max="2" width="4.85546875" style="1" customWidth="1"/>
    <col min="3" max="3" width="38.28515625" style="138" customWidth="1"/>
    <col min="4" max="4" width="20.7109375" style="150" customWidth="1"/>
    <col min="5" max="7" width="7.7109375" customWidth="1"/>
    <col min="8" max="16" width="5.28515625" customWidth="1"/>
    <col min="17" max="25" width="4.28515625" customWidth="1"/>
    <col min="26" max="26" width="7.42578125" customWidth="1"/>
    <col min="27" max="30" width="4.7109375" customWidth="1"/>
    <col min="31" max="31" width="9.42578125" customWidth="1"/>
    <col min="32" max="32" width="7.42578125" customWidth="1"/>
  </cols>
  <sheetData>
    <row r="1" spans="1:32" ht="45.75" customHeight="1">
      <c r="A1" s="130"/>
      <c r="B1" s="135"/>
      <c r="C1" s="620" t="s">
        <v>213</v>
      </c>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row>
    <row r="2" spans="1:32" ht="19.5" customHeight="1">
      <c r="A2" s="131"/>
      <c r="B2" s="621"/>
      <c r="C2" s="622"/>
      <c r="D2" s="622"/>
      <c r="E2" s="622"/>
      <c r="F2" s="622"/>
      <c r="G2" s="623"/>
      <c r="H2" s="624" t="s">
        <v>32</v>
      </c>
      <c r="I2" s="624"/>
      <c r="J2" s="624"/>
      <c r="K2" s="624"/>
      <c r="L2" s="624"/>
      <c r="M2" s="624"/>
      <c r="N2" s="624"/>
      <c r="O2" s="624"/>
      <c r="P2" s="624"/>
      <c r="Q2" s="624"/>
      <c r="R2" s="624"/>
      <c r="S2" s="624"/>
      <c r="T2" s="624"/>
      <c r="U2" s="624"/>
      <c r="V2" s="624"/>
      <c r="W2" s="624"/>
      <c r="X2" s="624"/>
      <c r="Y2" s="624"/>
      <c r="Z2" s="624"/>
      <c r="AA2" s="624"/>
      <c r="AB2" s="624"/>
      <c r="AC2" s="624"/>
      <c r="AD2" s="624"/>
      <c r="AE2" s="624"/>
      <c r="AF2" s="625"/>
    </row>
    <row r="3" spans="1:32">
      <c r="A3" s="131"/>
      <c r="B3" s="570" t="s">
        <v>26</v>
      </c>
      <c r="C3" s="556" t="s">
        <v>27</v>
      </c>
      <c r="D3" s="556" t="s">
        <v>28</v>
      </c>
      <c r="E3" s="626" t="s">
        <v>159</v>
      </c>
      <c r="F3" s="626"/>
      <c r="G3" s="626"/>
      <c r="H3" s="617" t="s">
        <v>2</v>
      </c>
      <c r="I3" s="617"/>
      <c r="J3" s="617" t="s">
        <v>173</v>
      </c>
      <c r="K3" s="617"/>
      <c r="L3" s="627" t="s">
        <v>174</v>
      </c>
      <c r="M3" s="627"/>
      <c r="N3" s="617" t="s">
        <v>2</v>
      </c>
      <c r="O3" s="617"/>
      <c r="P3" s="618" t="s">
        <v>1</v>
      </c>
      <c r="Q3" s="619" t="s">
        <v>2</v>
      </c>
      <c r="R3" s="619"/>
      <c r="S3" s="619" t="s">
        <v>173</v>
      </c>
      <c r="T3" s="619"/>
      <c r="U3" s="619" t="s">
        <v>174</v>
      </c>
      <c r="V3" s="619"/>
      <c r="W3" s="619" t="s">
        <v>2</v>
      </c>
      <c r="X3" s="619"/>
      <c r="Y3" s="618" t="s">
        <v>1</v>
      </c>
      <c r="Z3" s="616" t="s">
        <v>35</v>
      </c>
      <c r="AA3" s="616" t="s">
        <v>2</v>
      </c>
      <c r="AB3" s="616" t="s">
        <v>173</v>
      </c>
      <c r="AC3" s="628" t="s">
        <v>174</v>
      </c>
      <c r="AD3" s="616" t="s">
        <v>2</v>
      </c>
      <c r="AE3" s="616" t="s">
        <v>37</v>
      </c>
      <c r="AF3" s="616" t="s">
        <v>36</v>
      </c>
    </row>
    <row r="4" spans="1:32" ht="9.75" customHeight="1">
      <c r="A4" s="131"/>
      <c r="B4" s="570"/>
      <c r="C4" s="556"/>
      <c r="D4" s="556"/>
      <c r="E4" s="626"/>
      <c r="F4" s="626"/>
      <c r="G4" s="626"/>
      <c r="H4" s="617"/>
      <c r="I4" s="617"/>
      <c r="J4" s="617"/>
      <c r="K4" s="617"/>
      <c r="L4" s="627"/>
      <c r="M4" s="627"/>
      <c r="N4" s="617"/>
      <c r="O4" s="617"/>
      <c r="P4" s="618"/>
      <c r="Q4" s="619"/>
      <c r="R4" s="619"/>
      <c r="S4" s="619"/>
      <c r="T4" s="619"/>
      <c r="U4" s="619"/>
      <c r="V4" s="619"/>
      <c r="W4" s="619"/>
      <c r="X4" s="619"/>
      <c r="Y4" s="618"/>
      <c r="Z4" s="616"/>
      <c r="AA4" s="616"/>
      <c r="AB4" s="616"/>
      <c r="AC4" s="628"/>
      <c r="AD4" s="616"/>
      <c r="AE4" s="616"/>
      <c r="AF4" s="616"/>
    </row>
    <row r="5" spans="1:32">
      <c r="A5" s="131"/>
      <c r="B5" s="570"/>
      <c r="C5" s="556"/>
      <c r="D5" s="556"/>
      <c r="E5" s="556" t="s">
        <v>0</v>
      </c>
      <c r="F5" s="556" t="s">
        <v>29</v>
      </c>
      <c r="G5" s="556" t="s">
        <v>30</v>
      </c>
      <c r="H5" s="617"/>
      <c r="I5" s="617"/>
      <c r="J5" s="617"/>
      <c r="K5" s="617"/>
      <c r="L5" s="627"/>
      <c r="M5" s="627"/>
      <c r="N5" s="617"/>
      <c r="O5" s="617"/>
      <c r="P5" s="618"/>
      <c r="Q5" s="619"/>
      <c r="R5" s="619"/>
      <c r="S5" s="619"/>
      <c r="T5" s="619"/>
      <c r="U5" s="619"/>
      <c r="V5" s="619"/>
      <c r="W5" s="619"/>
      <c r="X5" s="619"/>
      <c r="Y5" s="618"/>
      <c r="Z5" s="616"/>
      <c r="AA5" s="616"/>
      <c r="AB5" s="616"/>
      <c r="AC5" s="628"/>
      <c r="AD5" s="616"/>
      <c r="AE5" s="616"/>
      <c r="AF5" s="616"/>
    </row>
    <row r="6" spans="1:32" ht="44.25" customHeight="1">
      <c r="A6" s="131"/>
      <c r="B6" s="570"/>
      <c r="C6" s="556"/>
      <c r="D6" s="556"/>
      <c r="E6" s="556"/>
      <c r="F6" s="556"/>
      <c r="G6" s="556"/>
      <c r="H6" s="132" t="s">
        <v>33</v>
      </c>
      <c r="I6" s="132" t="s">
        <v>34</v>
      </c>
      <c r="J6" s="132" t="s">
        <v>33</v>
      </c>
      <c r="K6" s="132" t="s">
        <v>34</v>
      </c>
      <c r="L6" s="132" t="s">
        <v>33</v>
      </c>
      <c r="M6" s="132" t="s">
        <v>34</v>
      </c>
      <c r="N6" s="132" t="s">
        <v>33</v>
      </c>
      <c r="O6" s="132" t="s">
        <v>34</v>
      </c>
      <c r="P6" s="618"/>
      <c r="Q6" s="132" t="s">
        <v>33</v>
      </c>
      <c r="R6" s="132" t="s">
        <v>34</v>
      </c>
      <c r="S6" s="132" t="s">
        <v>33</v>
      </c>
      <c r="T6" s="132" t="s">
        <v>34</v>
      </c>
      <c r="U6" s="132" t="s">
        <v>33</v>
      </c>
      <c r="V6" s="132" t="s">
        <v>34</v>
      </c>
      <c r="W6" s="132" t="s">
        <v>33</v>
      </c>
      <c r="X6" s="132" t="s">
        <v>34</v>
      </c>
      <c r="Y6" s="618"/>
      <c r="Z6" s="616"/>
      <c r="AA6" s="616"/>
      <c r="AB6" s="616"/>
      <c r="AC6" s="628"/>
      <c r="AD6" s="616"/>
      <c r="AE6" s="616"/>
      <c r="AF6" s="616"/>
    </row>
    <row r="7" spans="1:32" ht="17.25" customHeight="1">
      <c r="A7" s="611" t="s">
        <v>194</v>
      </c>
      <c r="B7" s="610" t="s">
        <v>410</v>
      </c>
      <c r="C7" s="610"/>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row>
    <row r="8" spans="1:32" ht="30">
      <c r="A8" s="611"/>
      <c r="B8" s="106">
        <v>1</v>
      </c>
      <c r="C8" s="136" t="s">
        <v>146</v>
      </c>
      <c r="D8" s="106" t="s">
        <v>488</v>
      </c>
      <c r="E8" s="106"/>
      <c r="F8" s="133">
        <v>1</v>
      </c>
      <c r="G8" s="106"/>
      <c r="H8" s="134">
        <v>15</v>
      </c>
      <c r="I8" s="134">
        <v>10</v>
      </c>
      <c r="J8" s="134"/>
      <c r="K8" s="134"/>
      <c r="L8" s="134"/>
      <c r="M8" s="134"/>
      <c r="N8" s="134"/>
      <c r="O8" s="134"/>
      <c r="P8" s="134">
        <v>1</v>
      </c>
      <c r="Q8" s="134"/>
      <c r="R8" s="134"/>
      <c r="S8" s="134"/>
      <c r="T8" s="134"/>
      <c r="U8" s="134"/>
      <c r="V8" s="134"/>
      <c r="W8" s="134"/>
      <c r="X8" s="134"/>
      <c r="Y8" s="134"/>
      <c r="Z8" s="134">
        <v>15</v>
      </c>
      <c r="AA8" s="134">
        <v>15</v>
      </c>
      <c r="AB8" s="134">
        <v>0</v>
      </c>
      <c r="AC8" s="134">
        <v>0</v>
      </c>
      <c r="AD8" s="134">
        <v>0</v>
      </c>
      <c r="AE8" s="134">
        <v>25</v>
      </c>
      <c r="AF8" s="134">
        <v>1</v>
      </c>
    </row>
    <row r="9" spans="1:32" ht="17.25" customHeight="1">
      <c r="A9" s="611"/>
      <c r="B9" s="106">
        <v>2</v>
      </c>
      <c r="C9" s="137" t="s">
        <v>212</v>
      </c>
      <c r="D9" s="106" t="s">
        <v>489</v>
      </c>
      <c r="E9" s="106"/>
      <c r="F9" s="133">
        <v>1</v>
      </c>
      <c r="G9" s="106"/>
      <c r="H9" s="134">
        <v>15</v>
      </c>
      <c r="I9" s="134">
        <v>10</v>
      </c>
      <c r="J9" s="134"/>
      <c r="K9" s="134"/>
      <c r="L9" s="134"/>
      <c r="M9" s="134"/>
      <c r="N9" s="134"/>
      <c r="O9" s="134"/>
      <c r="P9" s="134">
        <v>1</v>
      </c>
      <c r="Q9" s="134"/>
      <c r="R9" s="134"/>
      <c r="S9" s="134"/>
      <c r="T9" s="134"/>
      <c r="U9" s="134"/>
      <c r="V9" s="134"/>
      <c r="W9" s="134"/>
      <c r="X9" s="134"/>
      <c r="Y9" s="134"/>
      <c r="Z9" s="134">
        <v>15</v>
      </c>
      <c r="AA9" s="134">
        <v>15</v>
      </c>
      <c r="AB9" s="134">
        <v>0</v>
      </c>
      <c r="AC9" s="134">
        <v>0</v>
      </c>
      <c r="AD9" s="134">
        <v>0</v>
      </c>
      <c r="AE9" s="134">
        <v>25</v>
      </c>
      <c r="AF9" s="134">
        <v>1</v>
      </c>
    </row>
    <row r="10" spans="1:32" ht="24.75" customHeight="1">
      <c r="A10" s="611"/>
      <c r="B10" s="106">
        <v>3</v>
      </c>
      <c r="C10" s="137" t="s">
        <v>178</v>
      </c>
      <c r="D10" s="106" t="s">
        <v>490</v>
      </c>
      <c r="E10" s="106"/>
      <c r="F10" s="133">
        <f>'[1]I rok'!E50</f>
        <v>2</v>
      </c>
      <c r="G10" s="106"/>
      <c r="H10" s="134"/>
      <c r="I10" s="134"/>
      <c r="J10" s="134"/>
      <c r="K10" s="134"/>
      <c r="L10" s="134"/>
      <c r="M10" s="134"/>
      <c r="N10" s="134"/>
      <c r="O10" s="134"/>
      <c r="P10" s="134"/>
      <c r="Q10" s="134">
        <v>15</v>
      </c>
      <c r="R10" s="134">
        <v>10</v>
      </c>
      <c r="S10" s="134"/>
      <c r="T10" s="134"/>
      <c r="U10" s="134"/>
      <c r="V10" s="134"/>
      <c r="W10" s="134"/>
      <c r="X10" s="134"/>
      <c r="Y10" s="134">
        <v>1</v>
      </c>
      <c r="Z10" s="134">
        <v>15</v>
      </c>
      <c r="AA10" s="134">
        <v>15</v>
      </c>
      <c r="AB10" s="134">
        <v>0</v>
      </c>
      <c r="AC10" s="134">
        <v>0</v>
      </c>
      <c r="AD10" s="134">
        <v>0</v>
      </c>
      <c r="AE10" s="134">
        <v>25</v>
      </c>
      <c r="AF10" s="134">
        <v>1</v>
      </c>
    </row>
    <row r="11" spans="1:32" ht="30">
      <c r="A11" s="611"/>
      <c r="B11" s="106">
        <v>4</v>
      </c>
      <c r="C11" s="137" t="s">
        <v>147</v>
      </c>
      <c r="D11" s="106" t="s">
        <v>491</v>
      </c>
      <c r="E11" s="106"/>
      <c r="F11" s="133">
        <f>'[1]I rok'!E51</f>
        <v>2</v>
      </c>
      <c r="G11" s="106"/>
      <c r="H11" s="134"/>
      <c r="I11" s="134"/>
      <c r="J11" s="134"/>
      <c r="K11" s="134"/>
      <c r="L11" s="134"/>
      <c r="M11" s="134"/>
      <c r="N11" s="134"/>
      <c r="O11" s="134"/>
      <c r="P11" s="134"/>
      <c r="Q11" s="134">
        <v>15</v>
      </c>
      <c r="R11" s="134">
        <v>10</v>
      </c>
      <c r="S11" s="134"/>
      <c r="T11" s="134"/>
      <c r="U11" s="134"/>
      <c r="V11" s="134"/>
      <c r="W11" s="134"/>
      <c r="X11" s="134"/>
      <c r="Y11" s="134">
        <v>1</v>
      </c>
      <c r="Z11" s="134">
        <v>15</v>
      </c>
      <c r="AA11" s="134">
        <v>15</v>
      </c>
      <c r="AB11" s="134">
        <v>0</v>
      </c>
      <c r="AC11" s="134">
        <v>0</v>
      </c>
      <c r="AD11" s="134">
        <v>0</v>
      </c>
      <c r="AE11" s="134">
        <v>25</v>
      </c>
      <c r="AF11" s="134">
        <v>1</v>
      </c>
    </row>
    <row r="12" spans="1:32" ht="18.75" customHeight="1">
      <c r="A12" s="613" t="s">
        <v>195</v>
      </c>
      <c r="B12" s="610" t="s">
        <v>586</v>
      </c>
      <c r="C12" s="610"/>
      <c r="D12" s="610"/>
      <c r="E12" s="610"/>
      <c r="F12" s="610"/>
      <c r="G12" s="610"/>
      <c r="H12" s="610"/>
      <c r="I12" s="610"/>
      <c r="J12" s="610"/>
      <c r="K12" s="610"/>
      <c r="L12" s="610"/>
      <c r="M12" s="610"/>
      <c r="N12" s="610"/>
      <c r="O12" s="610"/>
      <c r="P12" s="610"/>
      <c r="Q12" s="610"/>
      <c r="R12" s="610"/>
      <c r="S12" s="610"/>
      <c r="T12" s="610"/>
      <c r="U12" s="610"/>
      <c r="V12" s="610"/>
      <c r="W12" s="610"/>
      <c r="X12" s="610"/>
      <c r="Y12" s="610"/>
      <c r="Z12" s="610"/>
      <c r="AA12" s="610"/>
      <c r="AB12" s="610"/>
      <c r="AC12" s="610"/>
      <c r="AD12" s="610"/>
      <c r="AE12" s="610"/>
      <c r="AF12" s="610"/>
    </row>
    <row r="13" spans="1:32" ht="25.5" customHeight="1">
      <c r="A13" s="614"/>
      <c r="B13" s="134" t="s">
        <v>15</v>
      </c>
      <c r="C13" s="137" t="s">
        <v>543</v>
      </c>
      <c r="D13" s="106" t="s">
        <v>492</v>
      </c>
      <c r="E13" s="399"/>
      <c r="F13" s="400">
        <v>3</v>
      </c>
      <c r="G13" s="400"/>
      <c r="H13" s="134"/>
      <c r="I13" s="134"/>
      <c r="J13" s="134">
        <v>20</v>
      </c>
      <c r="K13" s="134">
        <v>5</v>
      </c>
      <c r="L13" s="134"/>
      <c r="M13" s="134"/>
      <c r="N13" s="134"/>
      <c r="O13" s="134"/>
      <c r="P13" s="134">
        <v>1</v>
      </c>
      <c r="Q13" s="134"/>
      <c r="R13" s="134"/>
      <c r="S13" s="134"/>
      <c r="T13" s="134"/>
      <c r="U13" s="134"/>
      <c r="V13" s="134"/>
      <c r="W13" s="134"/>
      <c r="X13" s="134"/>
      <c r="Y13" s="134"/>
      <c r="Z13" s="134">
        <v>20</v>
      </c>
      <c r="AA13" s="134">
        <v>0</v>
      </c>
      <c r="AB13" s="134">
        <v>20</v>
      </c>
      <c r="AC13" s="134">
        <v>0</v>
      </c>
      <c r="AD13" s="134">
        <v>0</v>
      </c>
      <c r="AE13" s="134">
        <v>25</v>
      </c>
      <c r="AF13" s="134">
        <v>1</v>
      </c>
    </row>
    <row r="14" spans="1:32" ht="25.5" customHeight="1">
      <c r="A14" s="614"/>
      <c r="B14" s="134" t="s">
        <v>16</v>
      </c>
      <c r="C14" s="137" t="s">
        <v>401</v>
      </c>
      <c r="D14" s="106" t="s">
        <v>493</v>
      </c>
      <c r="E14" s="399"/>
      <c r="F14" s="400">
        <v>3</v>
      </c>
      <c r="G14" s="400"/>
      <c r="H14" s="134">
        <v>15</v>
      </c>
      <c r="I14" s="134">
        <v>10</v>
      </c>
      <c r="J14" s="134"/>
      <c r="K14" s="134"/>
      <c r="L14" s="134"/>
      <c r="M14" s="134"/>
      <c r="N14" s="134"/>
      <c r="O14" s="134"/>
      <c r="P14" s="134">
        <v>1</v>
      </c>
      <c r="Q14" s="134"/>
      <c r="R14" s="134"/>
      <c r="S14" s="134"/>
      <c r="T14" s="134"/>
      <c r="U14" s="134"/>
      <c r="V14" s="134"/>
      <c r="W14" s="134"/>
      <c r="X14" s="134"/>
      <c r="Y14" s="134"/>
      <c r="Z14" s="134">
        <v>15</v>
      </c>
      <c r="AA14" s="134">
        <v>15</v>
      </c>
      <c r="AB14" s="134">
        <v>0</v>
      </c>
      <c r="AC14" s="134">
        <v>0</v>
      </c>
      <c r="AD14" s="134">
        <v>0</v>
      </c>
      <c r="AE14" s="134">
        <v>25</v>
      </c>
      <c r="AF14" s="134">
        <v>1</v>
      </c>
    </row>
    <row r="15" spans="1:32" ht="25.5" customHeight="1">
      <c r="A15" s="614"/>
      <c r="B15" s="134" t="s">
        <v>17</v>
      </c>
      <c r="C15" s="137" t="s">
        <v>55</v>
      </c>
      <c r="D15" s="106" t="s">
        <v>510</v>
      </c>
      <c r="E15" s="399"/>
      <c r="F15" s="400">
        <v>3</v>
      </c>
      <c r="G15" s="400"/>
      <c r="H15" s="134">
        <v>15</v>
      </c>
      <c r="I15" s="134">
        <v>10</v>
      </c>
      <c r="J15" s="134"/>
      <c r="K15" s="134"/>
      <c r="L15" s="134"/>
      <c r="M15" s="134"/>
      <c r="N15" s="134"/>
      <c r="O15" s="134"/>
      <c r="P15" s="134">
        <v>1</v>
      </c>
      <c r="Q15" s="134"/>
      <c r="R15" s="134"/>
      <c r="S15" s="134"/>
      <c r="T15" s="134"/>
      <c r="U15" s="134"/>
      <c r="V15" s="134"/>
      <c r="W15" s="134"/>
      <c r="X15" s="134"/>
      <c r="Y15" s="134"/>
      <c r="Z15" s="134">
        <v>15</v>
      </c>
      <c r="AA15" s="134">
        <v>15</v>
      </c>
      <c r="AB15" s="134">
        <v>0</v>
      </c>
      <c r="AC15" s="134">
        <v>0</v>
      </c>
      <c r="AD15" s="134">
        <v>0</v>
      </c>
      <c r="AE15" s="134">
        <v>25</v>
      </c>
      <c r="AF15" s="134">
        <v>1</v>
      </c>
    </row>
    <row r="16" spans="1:32" ht="25.5" customHeight="1">
      <c r="A16" s="614"/>
      <c r="B16" s="134" t="s">
        <v>14</v>
      </c>
      <c r="C16" s="137" t="str">
        <f ca="1">Fakultety!$C$16</f>
        <v>Molecular basis of sensory organs action</v>
      </c>
      <c r="D16" s="106" t="s">
        <v>495</v>
      </c>
      <c r="E16" s="399"/>
      <c r="F16" s="400">
        <v>3</v>
      </c>
      <c r="G16" s="400"/>
      <c r="H16" s="134">
        <v>15</v>
      </c>
      <c r="I16" s="134">
        <v>10</v>
      </c>
      <c r="J16" s="186"/>
      <c r="K16" s="186"/>
      <c r="L16" s="186"/>
      <c r="M16" s="186"/>
      <c r="N16" s="186"/>
      <c r="O16" s="186"/>
      <c r="P16" s="186">
        <v>1</v>
      </c>
      <c r="Q16" s="186"/>
      <c r="R16" s="186"/>
      <c r="S16" s="186"/>
      <c r="T16" s="186"/>
      <c r="U16" s="186"/>
      <c r="V16" s="186"/>
      <c r="W16" s="186"/>
      <c r="X16" s="186"/>
      <c r="Y16" s="186"/>
      <c r="Z16" s="134">
        <v>15</v>
      </c>
      <c r="AA16" s="186">
        <v>15</v>
      </c>
      <c r="AB16" s="186">
        <v>0</v>
      </c>
      <c r="AC16" s="186">
        <v>0</v>
      </c>
      <c r="AD16" s="186">
        <v>0</v>
      </c>
      <c r="AE16" s="186">
        <v>25</v>
      </c>
      <c r="AF16" s="186">
        <v>1</v>
      </c>
    </row>
    <row r="17" spans="1:32" ht="25.5" customHeight="1">
      <c r="A17" s="614"/>
      <c r="B17" s="134" t="s">
        <v>4</v>
      </c>
      <c r="C17" s="137" t="s">
        <v>75</v>
      </c>
      <c r="D17" s="106" t="s">
        <v>496</v>
      </c>
      <c r="E17" s="399"/>
      <c r="F17" s="400">
        <v>4</v>
      </c>
      <c r="G17" s="400"/>
      <c r="H17" s="134"/>
      <c r="I17" s="134"/>
      <c r="J17" s="134"/>
      <c r="K17" s="134"/>
      <c r="L17" s="134"/>
      <c r="M17" s="134"/>
      <c r="N17" s="134"/>
      <c r="O17" s="134"/>
      <c r="P17" s="134"/>
      <c r="Q17" s="134">
        <v>15</v>
      </c>
      <c r="R17" s="134">
        <v>10</v>
      </c>
      <c r="S17" s="134"/>
      <c r="T17" s="134"/>
      <c r="U17" s="134"/>
      <c r="V17" s="134"/>
      <c r="W17" s="134"/>
      <c r="X17" s="134"/>
      <c r="Y17" s="134">
        <v>1</v>
      </c>
      <c r="Z17" s="134">
        <v>15</v>
      </c>
      <c r="AA17" s="134">
        <v>15</v>
      </c>
      <c r="AB17" s="134">
        <v>0</v>
      </c>
      <c r="AC17" s="134">
        <v>0</v>
      </c>
      <c r="AD17" s="134">
        <v>0</v>
      </c>
      <c r="AE17" s="134">
        <v>25</v>
      </c>
      <c r="AF17" s="134">
        <v>1</v>
      </c>
    </row>
    <row r="18" spans="1:32" ht="25.5" customHeight="1">
      <c r="A18" s="614"/>
      <c r="B18" s="134" t="s">
        <v>5</v>
      </c>
      <c r="C18" s="137" t="s">
        <v>211</v>
      </c>
      <c r="D18" s="106" t="s">
        <v>497</v>
      </c>
      <c r="E18" s="399"/>
      <c r="F18" s="400">
        <v>4</v>
      </c>
      <c r="G18" s="400"/>
      <c r="H18" s="134"/>
      <c r="I18" s="134"/>
      <c r="J18" s="134"/>
      <c r="K18" s="134"/>
      <c r="L18" s="134"/>
      <c r="M18" s="134"/>
      <c r="N18" s="134"/>
      <c r="O18" s="134"/>
      <c r="P18" s="134"/>
      <c r="Q18" s="134"/>
      <c r="R18" s="134"/>
      <c r="S18" s="134">
        <v>20</v>
      </c>
      <c r="T18" s="134">
        <v>5</v>
      </c>
      <c r="U18" s="134"/>
      <c r="V18" s="134"/>
      <c r="W18" s="134"/>
      <c r="X18" s="134"/>
      <c r="Y18" s="134">
        <v>1</v>
      </c>
      <c r="Z18" s="134">
        <v>20</v>
      </c>
      <c r="AA18" s="134">
        <v>0</v>
      </c>
      <c r="AB18" s="134">
        <v>20</v>
      </c>
      <c r="AC18" s="134">
        <v>0</v>
      </c>
      <c r="AD18" s="134">
        <v>0</v>
      </c>
      <c r="AE18" s="134">
        <v>25</v>
      </c>
      <c r="AF18" s="134">
        <v>1</v>
      </c>
    </row>
    <row r="19" spans="1:32" ht="25.5" customHeight="1">
      <c r="A19" s="614"/>
      <c r="B19" s="134" t="s">
        <v>6</v>
      </c>
      <c r="C19" s="137" t="s">
        <v>76</v>
      </c>
      <c r="D19" s="106" t="s">
        <v>498</v>
      </c>
      <c r="E19" s="399"/>
      <c r="F19" s="400">
        <v>4</v>
      </c>
      <c r="G19" s="400"/>
      <c r="H19" s="134"/>
      <c r="I19" s="134"/>
      <c r="J19" s="134"/>
      <c r="K19" s="134"/>
      <c r="L19" s="134"/>
      <c r="M19" s="134"/>
      <c r="N19" s="134"/>
      <c r="O19" s="134"/>
      <c r="P19" s="134"/>
      <c r="Q19" s="134">
        <v>15</v>
      </c>
      <c r="R19" s="134">
        <v>10</v>
      </c>
      <c r="S19" s="134"/>
      <c r="T19" s="134"/>
      <c r="U19" s="134"/>
      <c r="V19" s="134"/>
      <c r="W19" s="134"/>
      <c r="X19" s="134"/>
      <c r="Y19" s="134">
        <v>1</v>
      </c>
      <c r="Z19" s="134">
        <v>15</v>
      </c>
      <c r="AA19" s="134">
        <v>15</v>
      </c>
      <c r="AB19" s="134">
        <v>0</v>
      </c>
      <c r="AC19" s="134">
        <v>0</v>
      </c>
      <c r="AD19" s="134">
        <v>0</v>
      </c>
      <c r="AE19" s="134">
        <v>25</v>
      </c>
      <c r="AF19" s="134">
        <v>1</v>
      </c>
    </row>
    <row r="20" spans="1:32" ht="25.5" customHeight="1">
      <c r="A20" s="614"/>
      <c r="B20" s="134" t="s">
        <v>7</v>
      </c>
      <c r="C20" s="137" t="s">
        <v>77</v>
      </c>
      <c r="D20" s="106" t="s">
        <v>542</v>
      </c>
      <c r="E20" s="399"/>
      <c r="F20" s="400">
        <v>4</v>
      </c>
      <c r="G20" s="400"/>
      <c r="H20" s="134"/>
      <c r="I20" s="134"/>
      <c r="J20" s="134"/>
      <c r="K20" s="134"/>
      <c r="L20" s="134"/>
      <c r="M20" s="134"/>
      <c r="N20" s="134"/>
      <c r="O20" s="134"/>
      <c r="P20" s="134"/>
      <c r="Q20" s="134">
        <v>15</v>
      </c>
      <c r="R20" s="134">
        <v>10</v>
      </c>
      <c r="S20" s="134"/>
      <c r="T20" s="134"/>
      <c r="U20" s="134"/>
      <c r="V20" s="134"/>
      <c r="W20" s="134"/>
      <c r="X20" s="134"/>
      <c r="Y20" s="134">
        <v>1</v>
      </c>
      <c r="Z20" s="134">
        <v>15</v>
      </c>
      <c r="AA20" s="134">
        <v>15</v>
      </c>
      <c r="AB20" s="134">
        <v>0</v>
      </c>
      <c r="AC20" s="134">
        <v>0</v>
      </c>
      <c r="AD20" s="134">
        <v>0</v>
      </c>
      <c r="AE20" s="134">
        <v>25</v>
      </c>
      <c r="AF20" s="134">
        <v>1</v>
      </c>
    </row>
    <row r="21" spans="1:32" s="149" customFormat="1" ht="25.5" customHeight="1">
      <c r="A21" s="614"/>
      <c r="B21" s="134" t="s">
        <v>8</v>
      </c>
      <c r="C21" s="137" t="s">
        <v>217</v>
      </c>
      <c r="D21" s="106" t="s">
        <v>499</v>
      </c>
      <c r="E21" s="399"/>
      <c r="F21" s="400">
        <v>4</v>
      </c>
      <c r="G21" s="400"/>
      <c r="H21" s="134"/>
      <c r="I21" s="134"/>
      <c r="J21" s="134"/>
      <c r="K21" s="134"/>
      <c r="L21" s="134"/>
      <c r="M21" s="134"/>
      <c r="N21" s="134"/>
      <c r="O21" s="134"/>
      <c r="P21" s="134"/>
      <c r="Q21" s="134">
        <v>15</v>
      </c>
      <c r="R21" s="134">
        <v>10</v>
      </c>
      <c r="S21" s="134"/>
      <c r="T21" s="134"/>
      <c r="U21" s="134"/>
      <c r="V21" s="134"/>
      <c r="W21" s="134"/>
      <c r="X21" s="134"/>
      <c r="Y21" s="134">
        <v>1</v>
      </c>
      <c r="Z21" s="134">
        <v>15</v>
      </c>
      <c r="AA21" s="134">
        <v>15</v>
      </c>
      <c r="AB21" s="134">
        <v>0</v>
      </c>
      <c r="AC21" s="134">
        <v>0</v>
      </c>
      <c r="AD21" s="134">
        <v>0</v>
      </c>
      <c r="AE21" s="134">
        <v>25</v>
      </c>
      <c r="AF21" s="134">
        <v>1</v>
      </c>
    </row>
    <row r="22" spans="1:32" s="149" customFormat="1" ht="25.5" customHeight="1">
      <c r="A22" s="614"/>
      <c r="B22" s="134" t="s">
        <v>9</v>
      </c>
      <c r="C22" s="136" t="s">
        <v>383</v>
      </c>
      <c r="D22" s="106" t="s">
        <v>500</v>
      </c>
      <c r="E22" s="405"/>
      <c r="F22" s="406">
        <v>4</v>
      </c>
      <c r="G22" s="406"/>
      <c r="H22" s="134"/>
      <c r="I22" s="134"/>
      <c r="J22" s="134"/>
      <c r="K22" s="134"/>
      <c r="L22" s="134"/>
      <c r="M22" s="134"/>
      <c r="N22" s="134"/>
      <c r="O22" s="134"/>
      <c r="P22" s="134"/>
      <c r="Q22" s="134">
        <v>15</v>
      </c>
      <c r="R22" s="134">
        <v>10</v>
      </c>
      <c r="S22" s="134"/>
      <c r="T22" s="134"/>
      <c r="U22" s="134"/>
      <c r="V22" s="134"/>
      <c r="W22" s="134"/>
      <c r="X22" s="134"/>
      <c r="Y22" s="134">
        <v>1</v>
      </c>
      <c r="Z22" s="134">
        <v>15</v>
      </c>
      <c r="AA22" s="134">
        <v>15</v>
      </c>
      <c r="AB22" s="134">
        <v>0</v>
      </c>
      <c r="AC22" s="134">
        <v>0</v>
      </c>
      <c r="AD22" s="134">
        <v>0</v>
      </c>
      <c r="AE22" s="134">
        <v>25</v>
      </c>
      <c r="AF22" s="134">
        <v>1</v>
      </c>
    </row>
    <row r="23" spans="1:32" ht="18" customHeight="1">
      <c r="A23" s="611" t="s">
        <v>196</v>
      </c>
      <c r="B23" s="612" t="s">
        <v>411</v>
      </c>
      <c r="C23" s="612"/>
      <c r="D23" s="612"/>
      <c r="E23" s="612"/>
      <c r="F23" s="612"/>
      <c r="G23" s="612"/>
      <c r="H23" s="612"/>
      <c r="I23" s="612"/>
      <c r="J23" s="612"/>
      <c r="K23" s="612"/>
      <c r="L23" s="612"/>
      <c r="M23" s="612"/>
      <c r="N23" s="612"/>
      <c r="O23" s="612"/>
      <c r="P23" s="612"/>
      <c r="Q23" s="612"/>
      <c r="R23" s="612"/>
      <c r="S23" s="612"/>
      <c r="T23" s="612"/>
      <c r="U23" s="612"/>
      <c r="V23" s="612"/>
      <c r="W23" s="612"/>
      <c r="X23" s="612"/>
      <c r="Y23" s="612"/>
      <c r="Z23" s="612"/>
      <c r="AA23" s="612"/>
      <c r="AB23" s="612"/>
      <c r="AC23" s="612"/>
      <c r="AD23" s="612"/>
      <c r="AE23" s="612"/>
      <c r="AF23" s="612"/>
    </row>
    <row r="24" spans="1:32" ht="27.75" customHeight="1">
      <c r="A24" s="611"/>
      <c r="B24" s="134" t="s">
        <v>10</v>
      </c>
      <c r="C24" s="137" t="s">
        <v>161</v>
      </c>
      <c r="D24" s="106" t="s">
        <v>501</v>
      </c>
      <c r="E24" s="247"/>
      <c r="F24" s="247">
        <v>5</v>
      </c>
      <c r="G24" s="134"/>
      <c r="H24" s="134">
        <v>15</v>
      </c>
      <c r="I24" s="134">
        <v>10</v>
      </c>
      <c r="J24" s="134"/>
      <c r="K24" s="134"/>
      <c r="L24" s="134"/>
      <c r="M24" s="134"/>
      <c r="N24" s="134"/>
      <c r="O24" s="134"/>
      <c r="P24" s="134">
        <v>1</v>
      </c>
      <c r="Q24" s="134"/>
      <c r="R24" s="134"/>
      <c r="S24" s="134"/>
      <c r="T24" s="134"/>
      <c r="U24" s="134"/>
      <c r="V24" s="134"/>
      <c r="W24" s="134"/>
      <c r="X24" s="134"/>
      <c r="Y24" s="134"/>
      <c r="Z24" s="134">
        <v>15</v>
      </c>
      <c r="AA24" s="134">
        <v>15</v>
      </c>
      <c r="AB24" s="134">
        <v>0</v>
      </c>
      <c r="AC24" s="134">
        <v>0</v>
      </c>
      <c r="AD24" s="134">
        <v>0</v>
      </c>
      <c r="AE24" s="134">
        <v>25</v>
      </c>
      <c r="AF24" s="134">
        <v>1</v>
      </c>
    </row>
    <row r="25" spans="1:32" ht="27.75" customHeight="1">
      <c r="A25" s="611"/>
      <c r="B25" s="134" t="s">
        <v>11</v>
      </c>
      <c r="C25" s="137" t="s">
        <v>162</v>
      </c>
      <c r="D25" s="106" t="s">
        <v>502</v>
      </c>
      <c r="E25" s="247"/>
      <c r="F25" s="247">
        <v>5</v>
      </c>
      <c r="G25" s="134"/>
      <c r="H25" s="134">
        <v>15</v>
      </c>
      <c r="I25" s="134">
        <v>10</v>
      </c>
      <c r="J25" s="134"/>
      <c r="K25" s="134"/>
      <c r="L25" s="134"/>
      <c r="M25" s="134"/>
      <c r="N25" s="134"/>
      <c r="O25" s="134"/>
      <c r="P25" s="134">
        <v>1</v>
      </c>
      <c r="Q25" s="134"/>
      <c r="R25" s="134"/>
      <c r="S25" s="134"/>
      <c r="T25" s="134"/>
      <c r="U25" s="134"/>
      <c r="V25" s="134"/>
      <c r="W25" s="134"/>
      <c r="X25" s="134"/>
      <c r="Y25" s="134"/>
      <c r="Z25" s="134">
        <v>15</v>
      </c>
      <c r="AA25" s="134">
        <v>15</v>
      </c>
      <c r="AB25" s="134">
        <v>0</v>
      </c>
      <c r="AC25" s="134">
        <v>0</v>
      </c>
      <c r="AD25" s="134">
        <v>0</v>
      </c>
      <c r="AE25" s="134">
        <v>25</v>
      </c>
      <c r="AF25" s="134">
        <v>1</v>
      </c>
    </row>
    <row r="26" spans="1:32" s="149" customFormat="1" ht="27.75" customHeight="1">
      <c r="A26" s="611"/>
      <c r="B26" s="134" t="s">
        <v>12</v>
      </c>
      <c r="C26" s="137" t="s">
        <v>403</v>
      </c>
      <c r="D26" s="106" t="s">
        <v>503</v>
      </c>
      <c r="E26" s="247"/>
      <c r="F26" s="247">
        <v>5</v>
      </c>
      <c r="G26" s="134"/>
      <c r="H26" s="134">
        <v>15</v>
      </c>
      <c r="I26" s="134">
        <v>10</v>
      </c>
      <c r="J26" s="134"/>
      <c r="K26" s="134"/>
      <c r="L26" s="134"/>
      <c r="M26" s="134"/>
      <c r="N26" s="134"/>
      <c r="O26" s="134"/>
      <c r="P26" s="134">
        <v>1</v>
      </c>
      <c r="Q26" s="134"/>
      <c r="R26" s="134"/>
      <c r="S26" s="134"/>
      <c r="T26" s="134"/>
      <c r="U26" s="134"/>
      <c r="V26" s="134"/>
      <c r="W26" s="134"/>
      <c r="X26" s="134"/>
      <c r="Y26" s="134"/>
      <c r="Z26" s="134">
        <v>15</v>
      </c>
      <c r="AA26" s="134">
        <v>15</v>
      </c>
      <c r="AB26" s="134">
        <v>0</v>
      </c>
      <c r="AC26" s="134">
        <v>0</v>
      </c>
      <c r="AD26" s="134">
        <v>0</v>
      </c>
      <c r="AE26" s="134">
        <v>25</v>
      </c>
      <c r="AF26" s="134">
        <v>1</v>
      </c>
    </row>
    <row r="27" spans="1:32" s="149" customFormat="1" ht="27.75" customHeight="1">
      <c r="A27" s="611"/>
      <c r="B27" s="134" t="s">
        <v>18</v>
      </c>
      <c r="C27" s="137" t="s">
        <v>56</v>
      </c>
      <c r="D27" s="106" t="s">
        <v>504</v>
      </c>
      <c r="E27" s="247"/>
      <c r="F27" s="247">
        <v>5</v>
      </c>
      <c r="G27" s="134"/>
      <c r="H27" s="134"/>
      <c r="I27" s="134"/>
      <c r="J27" s="134">
        <v>15</v>
      </c>
      <c r="K27" s="134">
        <v>10</v>
      </c>
      <c r="L27" s="134"/>
      <c r="M27" s="134"/>
      <c r="N27" s="134"/>
      <c r="O27" s="134"/>
      <c r="P27" s="134">
        <v>1</v>
      </c>
      <c r="Q27" s="134"/>
      <c r="R27" s="134"/>
      <c r="S27" s="134"/>
      <c r="T27" s="134"/>
      <c r="U27" s="134"/>
      <c r="V27" s="134"/>
      <c r="W27" s="134"/>
      <c r="X27" s="134"/>
      <c r="Y27" s="134"/>
      <c r="Z27" s="134">
        <v>15</v>
      </c>
      <c r="AA27" s="134">
        <v>0</v>
      </c>
      <c r="AB27" s="134">
        <v>15</v>
      </c>
      <c r="AC27" s="134">
        <v>0</v>
      </c>
      <c r="AD27" s="134">
        <v>0</v>
      </c>
      <c r="AE27" s="134">
        <v>25</v>
      </c>
      <c r="AF27" s="134">
        <v>1</v>
      </c>
    </row>
    <row r="28" spans="1:32" ht="27.75" customHeight="1">
      <c r="A28" s="611"/>
      <c r="B28" s="134" t="s">
        <v>19</v>
      </c>
      <c r="C28" s="137" t="s">
        <v>412</v>
      </c>
      <c r="D28" s="106" t="s">
        <v>505</v>
      </c>
      <c r="E28" s="247"/>
      <c r="F28" s="247">
        <v>5</v>
      </c>
      <c r="G28" s="134"/>
      <c r="H28" s="134"/>
      <c r="I28" s="134"/>
      <c r="J28" s="134">
        <v>15</v>
      </c>
      <c r="K28" s="134">
        <v>10</v>
      </c>
      <c r="L28" s="134"/>
      <c r="M28" s="134"/>
      <c r="N28" s="134"/>
      <c r="O28" s="134"/>
      <c r="P28" s="134">
        <v>1</v>
      </c>
      <c r="Q28" s="134"/>
      <c r="R28" s="134"/>
      <c r="S28" s="134"/>
      <c r="T28" s="134"/>
      <c r="U28" s="134"/>
      <c r="V28" s="134"/>
      <c r="W28" s="134"/>
      <c r="X28" s="134"/>
      <c r="Y28" s="134"/>
      <c r="Z28" s="134">
        <v>15</v>
      </c>
      <c r="AA28" s="134">
        <v>0</v>
      </c>
      <c r="AB28" s="134">
        <v>15</v>
      </c>
      <c r="AC28" s="134">
        <v>0</v>
      </c>
      <c r="AD28" s="134">
        <v>0</v>
      </c>
      <c r="AE28" s="134">
        <v>25</v>
      </c>
      <c r="AF28" s="134">
        <v>1</v>
      </c>
    </row>
    <row r="29" spans="1:32" ht="27.75" customHeight="1">
      <c r="A29" s="611"/>
      <c r="B29" s="134" t="s">
        <v>20</v>
      </c>
      <c r="C29" s="137" t="s">
        <v>413</v>
      </c>
      <c r="D29" s="106" t="s">
        <v>506</v>
      </c>
      <c r="E29" s="247"/>
      <c r="F29" s="247">
        <v>5</v>
      </c>
      <c r="G29" s="134"/>
      <c r="H29" s="134"/>
      <c r="I29" s="134"/>
      <c r="J29" s="134">
        <v>15</v>
      </c>
      <c r="K29" s="134">
        <v>10</v>
      </c>
      <c r="L29" s="134"/>
      <c r="M29" s="134"/>
      <c r="N29" s="134"/>
      <c r="O29" s="134"/>
      <c r="P29" s="134">
        <v>1</v>
      </c>
      <c r="Q29" s="134"/>
      <c r="R29" s="134"/>
      <c r="S29" s="134"/>
      <c r="T29" s="134"/>
      <c r="U29" s="134"/>
      <c r="V29" s="134"/>
      <c r="W29" s="134"/>
      <c r="X29" s="134"/>
      <c r="Y29" s="134"/>
      <c r="Z29" s="134">
        <v>15</v>
      </c>
      <c r="AA29" s="134">
        <v>0</v>
      </c>
      <c r="AB29" s="134">
        <v>15</v>
      </c>
      <c r="AC29" s="134">
        <v>0</v>
      </c>
      <c r="AD29" s="134">
        <v>0</v>
      </c>
      <c r="AE29" s="134">
        <v>25</v>
      </c>
      <c r="AF29" s="134">
        <v>1</v>
      </c>
    </row>
    <row r="30" spans="1:32" s="149" customFormat="1" ht="27.75" customHeight="1">
      <c r="A30" s="611"/>
      <c r="B30" s="134" t="s">
        <v>21</v>
      </c>
      <c r="C30" s="137" t="s">
        <v>404</v>
      </c>
      <c r="D30" s="106" t="s">
        <v>507</v>
      </c>
      <c r="E30" s="247"/>
      <c r="F30" s="247">
        <v>6</v>
      </c>
      <c r="G30" s="134"/>
      <c r="H30" s="134"/>
      <c r="I30" s="134"/>
      <c r="J30" s="134"/>
      <c r="K30" s="134"/>
      <c r="L30" s="134"/>
      <c r="M30" s="134"/>
      <c r="N30" s="134"/>
      <c r="O30" s="134"/>
      <c r="P30" s="134"/>
      <c r="Q30" s="134">
        <v>15</v>
      </c>
      <c r="R30" s="134">
        <v>10</v>
      </c>
      <c r="S30" s="134"/>
      <c r="T30" s="134"/>
      <c r="U30" s="134"/>
      <c r="V30" s="134"/>
      <c r="W30" s="134"/>
      <c r="X30" s="134"/>
      <c r="Y30" s="134">
        <v>1</v>
      </c>
      <c r="Z30" s="134">
        <v>15</v>
      </c>
      <c r="AA30" s="134">
        <v>15</v>
      </c>
      <c r="AB30" s="134">
        <v>0</v>
      </c>
      <c r="AC30" s="134">
        <v>0</v>
      </c>
      <c r="AD30" s="134">
        <v>0</v>
      </c>
      <c r="AE30" s="134">
        <v>25</v>
      </c>
      <c r="AF30" s="134">
        <v>1</v>
      </c>
    </row>
    <row r="31" spans="1:32" ht="27.75" customHeight="1">
      <c r="A31" s="611"/>
      <c r="B31" s="134" t="s">
        <v>163</v>
      </c>
      <c r="C31" s="137" t="s">
        <v>405</v>
      </c>
      <c r="D31" s="106" t="s">
        <v>508</v>
      </c>
      <c r="E31" s="247"/>
      <c r="F31" s="247">
        <v>6</v>
      </c>
      <c r="G31" s="134"/>
      <c r="H31" s="134"/>
      <c r="I31" s="134"/>
      <c r="J31" s="134"/>
      <c r="K31" s="134"/>
      <c r="L31" s="134"/>
      <c r="M31" s="134"/>
      <c r="N31" s="134"/>
      <c r="O31" s="134"/>
      <c r="P31" s="134"/>
      <c r="Q31" s="134">
        <v>15</v>
      </c>
      <c r="R31" s="134">
        <v>10</v>
      </c>
      <c r="S31" s="134"/>
      <c r="T31" s="134"/>
      <c r="U31" s="134"/>
      <c r="V31" s="134"/>
      <c r="W31" s="134"/>
      <c r="X31" s="134"/>
      <c r="Y31" s="134">
        <v>1</v>
      </c>
      <c r="Z31" s="134">
        <v>15</v>
      </c>
      <c r="AA31" s="134">
        <v>15</v>
      </c>
      <c r="AB31" s="134">
        <v>0</v>
      </c>
      <c r="AC31" s="134">
        <v>0</v>
      </c>
      <c r="AD31" s="134">
        <v>0</v>
      </c>
      <c r="AE31" s="134">
        <v>25</v>
      </c>
      <c r="AF31" s="134">
        <v>1</v>
      </c>
    </row>
    <row r="32" spans="1:32" ht="27.75" customHeight="1">
      <c r="A32" s="611"/>
      <c r="B32" s="134" t="s">
        <v>164</v>
      </c>
      <c r="C32" s="137" t="s">
        <v>167</v>
      </c>
      <c r="D32" s="106" t="s">
        <v>509</v>
      </c>
      <c r="E32" s="331"/>
      <c r="F32" s="247">
        <v>6</v>
      </c>
      <c r="G32" s="134"/>
      <c r="H32" s="134"/>
      <c r="I32" s="134"/>
      <c r="J32" s="134"/>
      <c r="K32" s="134"/>
      <c r="L32" s="134"/>
      <c r="M32" s="134"/>
      <c r="N32" s="134"/>
      <c r="O32" s="134"/>
      <c r="P32" s="134"/>
      <c r="Q32" s="134">
        <v>15</v>
      </c>
      <c r="R32" s="134">
        <v>10</v>
      </c>
      <c r="S32" s="134"/>
      <c r="T32" s="134"/>
      <c r="U32" s="134"/>
      <c r="V32" s="134"/>
      <c r="W32" s="134"/>
      <c r="X32" s="134"/>
      <c r="Y32" s="134">
        <v>1</v>
      </c>
      <c r="Z32" s="134">
        <v>15</v>
      </c>
      <c r="AA32" s="134">
        <v>15</v>
      </c>
      <c r="AB32" s="134">
        <v>0</v>
      </c>
      <c r="AC32" s="134">
        <v>0</v>
      </c>
      <c r="AD32" s="134">
        <v>0</v>
      </c>
      <c r="AE32" s="134">
        <v>25</v>
      </c>
      <c r="AF32" s="134">
        <v>1</v>
      </c>
    </row>
    <row r="33" spans="1:32" ht="27.75" customHeight="1">
      <c r="A33" s="611"/>
      <c r="B33" s="134" t="s">
        <v>165</v>
      </c>
      <c r="C33" s="137" t="s">
        <v>74</v>
      </c>
      <c r="D33" s="106" t="s">
        <v>494</v>
      </c>
      <c r="E33" s="331"/>
      <c r="F33" s="247">
        <v>6</v>
      </c>
      <c r="G33" s="134"/>
      <c r="H33" s="134"/>
      <c r="I33" s="134"/>
      <c r="J33" s="134"/>
      <c r="K33" s="134"/>
      <c r="L33" s="134"/>
      <c r="M33" s="134"/>
      <c r="N33" s="134"/>
      <c r="O33" s="134"/>
      <c r="P33" s="134"/>
      <c r="Q33" s="134">
        <v>15</v>
      </c>
      <c r="R33" s="134">
        <v>10</v>
      </c>
      <c r="S33" s="134"/>
      <c r="T33" s="134"/>
      <c r="U33" s="134"/>
      <c r="V33" s="134"/>
      <c r="W33" s="134"/>
      <c r="X33" s="134"/>
      <c r="Y33" s="134">
        <v>1</v>
      </c>
      <c r="Z33" s="134">
        <v>15</v>
      </c>
      <c r="AA33" s="134">
        <v>15</v>
      </c>
      <c r="AB33" s="134">
        <v>0</v>
      </c>
      <c r="AC33" s="134">
        <v>0</v>
      </c>
      <c r="AD33" s="134">
        <v>0</v>
      </c>
      <c r="AE33" s="134">
        <v>25</v>
      </c>
      <c r="AF33" s="134">
        <v>1</v>
      </c>
    </row>
    <row r="34" spans="1:32" ht="20.25" customHeight="1">
      <c r="A34" s="611" t="s">
        <v>197</v>
      </c>
      <c r="B34" s="609" t="s">
        <v>587</v>
      </c>
      <c r="C34" s="609"/>
      <c r="D34" s="609"/>
      <c r="E34" s="609"/>
      <c r="F34" s="609"/>
      <c r="G34" s="609"/>
      <c r="H34" s="609"/>
      <c r="I34" s="609"/>
      <c r="J34" s="609"/>
      <c r="K34" s="609"/>
      <c r="L34" s="609"/>
      <c r="M34" s="609"/>
      <c r="N34" s="609"/>
      <c r="O34" s="609"/>
      <c r="P34" s="609"/>
      <c r="Q34" s="609"/>
      <c r="R34" s="609"/>
      <c r="S34" s="609"/>
      <c r="T34" s="609"/>
      <c r="U34" s="609"/>
      <c r="V34" s="609"/>
      <c r="W34" s="609"/>
      <c r="X34" s="609"/>
      <c r="Y34" s="609"/>
      <c r="Z34" s="609"/>
      <c r="AA34" s="609"/>
      <c r="AB34" s="609"/>
      <c r="AC34" s="609"/>
      <c r="AD34" s="609"/>
      <c r="AE34" s="609"/>
      <c r="AF34" s="609"/>
    </row>
    <row r="35" spans="1:32" ht="23.25" customHeight="1">
      <c r="A35" s="611"/>
      <c r="B35" s="134" t="s">
        <v>166</v>
      </c>
      <c r="C35" s="137" t="s">
        <v>105</v>
      </c>
      <c r="D35" s="106" t="s">
        <v>540</v>
      </c>
      <c r="E35" s="247"/>
      <c r="F35" s="247">
        <v>7</v>
      </c>
      <c r="G35" s="134"/>
      <c r="H35" s="134">
        <v>15</v>
      </c>
      <c r="I35" s="134">
        <v>10</v>
      </c>
      <c r="J35" s="134"/>
      <c r="K35" s="134"/>
      <c r="L35" s="134"/>
      <c r="M35" s="134"/>
      <c r="N35" s="134"/>
      <c r="O35" s="134"/>
      <c r="P35" s="134">
        <v>1</v>
      </c>
      <c r="Q35" s="134"/>
      <c r="R35" s="134"/>
      <c r="S35" s="134"/>
      <c r="T35" s="134"/>
      <c r="U35" s="134"/>
      <c r="V35" s="134"/>
      <c r="W35" s="134"/>
      <c r="X35" s="134"/>
      <c r="Y35" s="134"/>
      <c r="Z35" s="134">
        <v>15</v>
      </c>
      <c r="AA35" s="134">
        <v>15</v>
      </c>
      <c r="AB35" s="134">
        <v>0</v>
      </c>
      <c r="AC35" s="134">
        <v>0</v>
      </c>
      <c r="AD35" s="134">
        <v>0</v>
      </c>
      <c r="AE35" s="134">
        <v>25</v>
      </c>
      <c r="AF35" s="134">
        <v>1</v>
      </c>
    </row>
    <row r="36" spans="1:32" s="149" customFormat="1" ht="23.25" customHeight="1">
      <c r="A36" s="611"/>
      <c r="B36" s="134" t="s">
        <v>204</v>
      </c>
      <c r="C36" s="137" t="s">
        <v>106</v>
      </c>
      <c r="D36" s="106" t="s">
        <v>514</v>
      </c>
      <c r="E36" s="247"/>
      <c r="F36" s="247">
        <v>7</v>
      </c>
      <c r="G36" s="134"/>
      <c r="H36" s="134">
        <v>15</v>
      </c>
      <c r="I36" s="134">
        <v>10</v>
      </c>
      <c r="J36" s="134"/>
      <c r="K36" s="134"/>
      <c r="L36" s="134"/>
      <c r="M36" s="134"/>
      <c r="N36" s="134"/>
      <c r="O36" s="134"/>
      <c r="P36" s="134">
        <v>1</v>
      </c>
      <c r="Q36" s="134"/>
      <c r="R36" s="134"/>
      <c r="S36" s="134"/>
      <c r="T36" s="134"/>
      <c r="U36" s="134"/>
      <c r="V36" s="134"/>
      <c r="W36" s="134"/>
      <c r="X36" s="134"/>
      <c r="Y36" s="134"/>
      <c r="Z36" s="134">
        <v>15</v>
      </c>
      <c r="AA36" s="134">
        <v>15</v>
      </c>
      <c r="AB36" s="134">
        <v>0</v>
      </c>
      <c r="AC36" s="134">
        <v>0</v>
      </c>
      <c r="AD36" s="134">
        <v>0</v>
      </c>
      <c r="AE36" s="134">
        <v>25</v>
      </c>
      <c r="AF36" s="134">
        <v>1</v>
      </c>
    </row>
    <row r="37" spans="1:32" ht="23.25" customHeight="1">
      <c r="A37" s="611"/>
      <c r="B37" s="134" t="s">
        <v>205</v>
      </c>
      <c r="C37" s="137" t="s">
        <v>107</v>
      </c>
      <c r="D37" s="106" t="s">
        <v>515</v>
      </c>
      <c r="E37" s="247"/>
      <c r="F37" s="247">
        <v>7</v>
      </c>
      <c r="G37" s="134"/>
      <c r="H37" s="134">
        <v>15</v>
      </c>
      <c r="I37" s="134">
        <v>10</v>
      </c>
      <c r="J37" s="134"/>
      <c r="K37" s="134"/>
      <c r="L37" s="134"/>
      <c r="M37" s="134"/>
      <c r="N37" s="134"/>
      <c r="O37" s="134"/>
      <c r="P37" s="134">
        <v>1</v>
      </c>
      <c r="Q37" s="134"/>
      <c r="R37" s="134"/>
      <c r="S37" s="134"/>
      <c r="T37" s="134"/>
      <c r="U37" s="134"/>
      <c r="V37" s="134"/>
      <c r="W37" s="134"/>
      <c r="X37" s="134"/>
      <c r="Y37" s="134"/>
      <c r="Z37" s="134">
        <v>15</v>
      </c>
      <c r="AA37" s="134">
        <v>15</v>
      </c>
      <c r="AB37" s="134">
        <v>0</v>
      </c>
      <c r="AC37" s="134">
        <v>0</v>
      </c>
      <c r="AD37" s="134">
        <v>0</v>
      </c>
      <c r="AE37" s="134">
        <v>25</v>
      </c>
      <c r="AF37" s="134">
        <v>1</v>
      </c>
    </row>
    <row r="38" spans="1:32" ht="23.25" customHeight="1">
      <c r="A38" s="611"/>
      <c r="B38" s="134" t="s">
        <v>206</v>
      </c>
      <c r="C38" s="137" t="s">
        <v>157</v>
      </c>
      <c r="D38" s="106" t="s">
        <v>516</v>
      </c>
      <c r="E38" s="247"/>
      <c r="F38" s="247">
        <v>8</v>
      </c>
      <c r="G38" s="134"/>
      <c r="H38" s="134"/>
      <c r="I38" s="134"/>
      <c r="J38" s="134"/>
      <c r="K38" s="134"/>
      <c r="L38" s="134"/>
      <c r="M38" s="134"/>
      <c r="N38" s="134"/>
      <c r="O38" s="134"/>
      <c r="P38" s="134"/>
      <c r="Q38" s="134">
        <v>15</v>
      </c>
      <c r="R38" s="134">
        <v>10</v>
      </c>
      <c r="S38" s="134"/>
      <c r="T38" s="134"/>
      <c r="U38" s="134"/>
      <c r="V38" s="134"/>
      <c r="W38" s="134"/>
      <c r="X38" s="134"/>
      <c r="Y38" s="134">
        <v>1</v>
      </c>
      <c r="Z38" s="134">
        <v>15</v>
      </c>
      <c r="AA38" s="134">
        <v>15</v>
      </c>
      <c r="AB38" s="134">
        <v>0</v>
      </c>
      <c r="AC38" s="134">
        <v>0</v>
      </c>
      <c r="AD38" s="134">
        <v>0</v>
      </c>
      <c r="AE38" s="134">
        <v>25</v>
      </c>
      <c r="AF38" s="134">
        <v>1</v>
      </c>
    </row>
    <row r="39" spans="1:32" ht="23.25" customHeight="1">
      <c r="A39" s="611"/>
      <c r="B39" s="134" t="s">
        <v>207</v>
      </c>
      <c r="C39" s="137" t="s">
        <v>152</v>
      </c>
      <c r="D39" s="106" t="s">
        <v>517</v>
      </c>
      <c r="E39" s="247"/>
      <c r="F39" s="247">
        <v>8</v>
      </c>
      <c r="G39" s="134"/>
      <c r="H39" s="134"/>
      <c r="I39" s="134"/>
      <c r="J39" s="134"/>
      <c r="K39" s="134"/>
      <c r="L39" s="134"/>
      <c r="M39" s="134"/>
      <c r="N39" s="134"/>
      <c r="O39" s="134"/>
      <c r="P39" s="134"/>
      <c r="Q39" s="134">
        <v>15</v>
      </c>
      <c r="R39" s="134">
        <v>10</v>
      </c>
      <c r="S39" s="134"/>
      <c r="T39" s="134"/>
      <c r="U39" s="134"/>
      <c r="V39" s="134"/>
      <c r="W39" s="134"/>
      <c r="X39" s="134"/>
      <c r="Y39" s="134">
        <v>1</v>
      </c>
      <c r="Z39" s="134">
        <v>15</v>
      </c>
      <c r="AA39" s="134">
        <v>15</v>
      </c>
      <c r="AB39" s="134">
        <v>0</v>
      </c>
      <c r="AC39" s="134">
        <v>0</v>
      </c>
      <c r="AD39" s="134">
        <v>0</v>
      </c>
      <c r="AE39" s="134">
        <v>25</v>
      </c>
      <c r="AF39" s="134">
        <v>1</v>
      </c>
    </row>
    <row r="40" spans="1:32" ht="23.25" customHeight="1">
      <c r="A40" s="611"/>
      <c r="B40" s="134" t="s">
        <v>202</v>
      </c>
      <c r="C40" s="137" t="s">
        <v>153</v>
      </c>
      <c r="D40" s="106" t="s">
        <v>518</v>
      </c>
      <c r="E40" s="247"/>
      <c r="F40" s="247">
        <v>8</v>
      </c>
      <c r="G40" s="134"/>
      <c r="H40" s="134"/>
      <c r="I40" s="134"/>
      <c r="J40" s="134"/>
      <c r="K40" s="134"/>
      <c r="L40" s="134"/>
      <c r="M40" s="134"/>
      <c r="N40" s="134"/>
      <c r="O40" s="134"/>
      <c r="P40" s="134"/>
      <c r="Q40" s="134">
        <v>15</v>
      </c>
      <c r="R40" s="134">
        <v>10</v>
      </c>
      <c r="S40" s="134"/>
      <c r="T40" s="134"/>
      <c r="U40" s="134"/>
      <c r="V40" s="134"/>
      <c r="W40" s="134"/>
      <c r="X40" s="134"/>
      <c r="Y40" s="134">
        <v>1</v>
      </c>
      <c r="Z40" s="134">
        <v>15</v>
      </c>
      <c r="AA40" s="134">
        <v>15</v>
      </c>
      <c r="AB40" s="134">
        <v>0</v>
      </c>
      <c r="AC40" s="134">
        <v>0</v>
      </c>
      <c r="AD40" s="134">
        <v>0</v>
      </c>
      <c r="AE40" s="134">
        <v>25</v>
      </c>
      <c r="AF40" s="134">
        <v>1</v>
      </c>
    </row>
    <row r="41" spans="1:32" ht="23.25" customHeight="1">
      <c r="A41" s="611"/>
      <c r="B41" s="134" t="s">
        <v>208</v>
      </c>
      <c r="C41" s="137" t="s">
        <v>154</v>
      </c>
      <c r="D41" s="106" t="s">
        <v>511</v>
      </c>
      <c r="E41" s="247"/>
      <c r="F41" s="247">
        <v>8</v>
      </c>
      <c r="G41" s="134"/>
      <c r="H41" s="134"/>
      <c r="I41" s="134"/>
      <c r="J41" s="134"/>
      <c r="K41" s="134"/>
      <c r="L41" s="134"/>
      <c r="M41" s="134"/>
      <c r="N41" s="134"/>
      <c r="O41" s="134"/>
      <c r="P41" s="134"/>
      <c r="Q41" s="134">
        <v>15</v>
      </c>
      <c r="R41" s="134">
        <v>10</v>
      </c>
      <c r="S41" s="134"/>
      <c r="T41" s="134"/>
      <c r="U41" s="134"/>
      <c r="V41" s="134"/>
      <c r="W41" s="134"/>
      <c r="X41" s="134"/>
      <c r="Y41" s="134">
        <v>1</v>
      </c>
      <c r="Z41" s="134">
        <v>15</v>
      </c>
      <c r="AA41" s="134">
        <v>15</v>
      </c>
      <c r="AB41" s="134">
        <v>0</v>
      </c>
      <c r="AC41" s="134">
        <v>0</v>
      </c>
      <c r="AD41" s="134">
        <v>0</v>
      </c>
      <c r="AE41" s="134">
        <v>25</v>
      </c>
      <c r="AF41" s="134">
        <v>1</v>
      </c>
    </row>
    <row r="42" spans="1:32" ht="23.25" customHeight="1">
      <c r="A42" s="611"/>
      <c r="B42" s="134" t="s">
        <v>203</v>
      </c>
      <c r="C42" s="137" t="s">
        <v>155</v>
      </c>
      <c r="D42" s="106" t="s">
        <v>512</v>
      </c>
      <c r="E42" s="247"/>
      <c r="F42" s="247">
        <v>8</v>
      </c>
      <c r="G42" s="134"/>
      <c r="H42" s="134"/>
      <c r="I42" s="134"/>
      <c r="J42" s="134"/>
      <c r="K42" s="134"/>
      <c r="L42" s="134"/>
      <c r="M42" s="134"/>
      <c r="N42" s="134"/>
      <c r="O42" s="134"/>
      <c r="P42" s="134"/>
      <c r="Q42" s="134">
        <v>15</v>
      </c>
      <c r="R42" s="134">
        <v>10</v>
      </c>
      <c r="S42" s="134"/>
      <c r="T42" s="134"/>
      <c r="U42" s="134"/>
      <c r="V42" s="134"/>
      <c r="W42" s="134"/>
      <c r="X42" s="134"/>
      <c r="Y42" s="134">
        <v>1</v>
      </c>
      <c r="Z42" s="134">
        <v>15</v>
      </c>
      <c r="AA42" s="134">
        <v>15</v>
      </c>
      <c r="AB42" s="134">
        <v>0</v>
      </c>
      <c r="AC42" s="134">
        <v>0</v>
      </c>
      <c r="AD42" s="134">
        <v>0</v>
      </c>
      <c r="AE42" s="134">
        <v>25</v>
      </c>
      <c r="AF42" s="134">
        <v>1</v>
      </c>
    </row>
    <row r="43" spans="1:32" ht="23.25" customHeight="1">
      <c r="A43" s="611"/>
      <c r="B43" s="134" t="s">
        <v>209</v>
      </c>
      <c r="C43" s="137" t="s">
        <v>406</v>
      </c>
      <c r="D43" s="106" t="s">
        <v>513</v>
      </c>
      <c r="E43" s="247"/>
      <c r="F43" s="247">
        <v>7</v>
      </c>
      <c r="G43" s="134"/>
      <c r="H43" s="134">
        <v>15</v>
      </c>
      <c r="I43" s="134">
        <v>10</v>
      </c>
      <c r="J43" s="134"/>
      <c r="K43" s="134"/>
      <c r="L43" s="134"/>
      <c r="M43" s="134"/>
      <c r="N43" s="134"/>
      <c r="O43" s="134"/>
      <c r="P43" s="134">
        <v>1</v>
      </c>
      <c r="Q43" s="134"/>
      <c r="R43" s="134"/>
      <c r="S43" s="134"/>
      <c r="T43" s="134"/>
      <c r="U43" s="134"/>
      <c r="V43" s="134"/>
      <c r="W43" s="134"/>
      <c r="X43" s="134"/>
      <c r="Y43" s="134"/>
      <c r="Z43" s="134">
        <v>15</v>
      </c>
      <c r="AA43" s="134">
        <v>15</v>
      </c>
      <c r="AB43" s="134">
        <v>0</v>
      </c>
      <c r="AC43" s="134">
        <v>0</v>
      </c>
      <c r="AD43" s="134">
        <v>0</v>
      </c>
      <c r="AE43" s="134">
        <v>25</v>
      </c>
      <c r="AF43" s="134">
        <v>1</v>
      </c>
    </row>
    <row r="44" spans="1:32" s="149" customFormat="1" ht="23.25" customHeight="1">
      <c r="A44" s="611"/>
      <c r="B44" s="134" t="s">
        <v>210</v>
      </c>
      <c r="C44" s="137" t="s">
        <v>407</v>
      </c>
      <c r="D44" s="106" t="s">
        <v>519</v>
      </c>
      <c r="E44" s="331"/>
      <c r="F44" s="247">
        <v>8</v>
      </c>
      <c r="G44" s="134"/>
      <c r="H44" s="134"/>
      <c r="I44" s="134"/>
      <c r="J44" s="134"/>
      <c r="K44" s="134"/>
      <c r="L44" s="134"/>
      <c r="M44" s="134"/>
      <c r="N44" s="134"/>
      <c r="O44" s="134"/>
      <c r="P44" s="134"/>
      <c r="Q44" s="134">
        <v>15</v>
      </c>
      <c r="R44" s="134">
        <v>10</v>
      </c>
      <c r="S44" s="134"/>
      <c r="T44" s="134"/>
      <c r="U44" s="134"/>
      <c r="V44" s="134"/>
      <c r="W44" s="134"/>
      <c r="X44" s="134"/>
      <c r="Y44" s="134">
        <v>1</v>
      </c>
      <c r="Z44" s="134">
        <v>15</v>
      </c>
      <c r="AA44" s="134">
        <v>15</v>
      </c>
      <c r="AB44" s="134">
        <v>0</v>
      </c>
      <c r="AC44" s="134">
        <v>0</v>
      </c>
      <c r="AD44" s="134">
        <v>0</v>
      </c>
      <c r="AE44" s="134">
        <v>25</v>
      </c>
      <c r="AF44" s="134">
        <v>1</v>
      </c>
    </row>
    <row r="45" spans="1:32" s="149" customFormat="1" ht="23.25" customHeight="1">
      <c r="A45" s="611"/>
      <c r="B45" s="134" t="s">
        <v>226</v>
      </c>
      <c r="C45" s="137" t="s">
        <v>551</v>
      </c>
      <c r="D45" s="401" t="s">
        <v>580</v>
      </c>
      <c r="E45" s="137"/>
      <c r="F45" s="401">
        <v>7</v>
      </c>
      <c r="G45" s="401"/>
      <c r="H45" s="401">
        <v>15</v>
      </c>
      <c r="I45" s="401">
        <v>10</v>
      </c>
      <c r="J45" s="401"/>
      <c r="K45" s="401"/>
      <c r="L45" s="401"/>
      <c r="M45" s="401"/>
      <c r="N45" s="401"/>
      <c r="O45" s="401"/>
      <c r="P45" s="401">
        <v>1</v>
      </c>
      <c r="Q45" s="401"/>
      <c r="R45" s="401"/>
      <c r="S45" s="401"/>
      <c r="T45" s="401"/>
      <c r="U45" s="401"/>
      <c r="V45" s="401"/>
      <c r="W45" s="401"/>
      <c r="X45" s="401"/>
      <c r="Y45" s="401"/>
      <c r="Z45" s="401">
        <f>SUM(H45,J45,L45,N45,Q45,S45,U45,W45)</f>
        <v>15</v>
      </c>
      <c r="AA45" s="401">
        <f>SUM(H45,Q45)</f>
        <v>15</v>
      </c>
      <c r="AB45" s="401">
        <f>SUM(J45,S45)</f>
        <v>0</v>
      </c>
      <c r="AC45" s="401">
        <f>SUM(K45,T45)</f>
        <v>0</v>
      </c>
      <c r="AD45" s="401">
        <f>SUM(M45,V45)</f>
        <v>0</v>
      </c>
      <c r="AE45" s="401">
        <f>SUM(H45:O45,Q45:X45)</f>
        <v>25</v>
      </c>
      <c r="AF45" s="401">
        <f>SUM(P45,Y45)</f>
        <v>1</v>
      </c>
    </row>
    <row r="46" spans="1:32" ht="23.25" customHeight="1">
      <c r="A46" s="611"/>
      <c r="B46" s="134" t="s">
        <v>227</v>
      </c>
      <c r="C46" s="137" t="s">
        <v>552</v>
      </c>
      <c r="D46" s="401" t="s">
        <v>581</v>
      </c>
      <c r="E46" s="137"/>
      <c r="F46" s="401">
        <v>8</v>
      </c>
      <c r="G46" s="401"/>
      <c r="H46" s="401"/>
      <c r="I46" s="401"/>
      <c r="J46" s="401"/>
      <c r="K46" s="401"/>
      <c r="L46" s="401"/>
      <c r="M46" s="401"/>
      <c r="N46" s="401"/>
      <c r="O46" s="401"/>
      <c r="P46" s="401"/>
      <c r="Q46" s="401">
        <v>15</v>
      </c>
      <c r="R46" s="401">
        <v>10</v>
      </c>
      <c r="S46" s="401"/>
      <c r="T46" s="401"/>
      <c r="U46" s="401"/>
      <c r="V46" s="401"/>
      <c r="W46" s="401"/>
      <c r="X46" s="401"/>
      <c r="Y46" s="401">
        <v>1</v>
      </c>
      <c r="Z46" s="401">
        <f>SUM(H46,J46,L46,N46,Q46,S46,U46,W46)</f>
        <v>15</v>
      </c>
      <c r="AA46" s="401">
        <f>SUM(H46,Q46)</f>
        <v>15</v>
      </c>
      <c r="AB46" s="401">
        <f>SUM(J46,S46)</f>
        <v>0</v>
      </c>
      <c r="AC46" s="401">
        <f>SUM(K46,T46)</f>
        <v>0</v>
      </c>
      <c r="AD46" s="401">
        <f>SUM(M46,V46)</f>
        <v>0</v>
      </c>
      <c r="AE46" s="401">
        <f>SUM(H46:O46,Q46:X46)</f>
        <v>25</v>
      </c>
      <c r="AF46" s="401">
        <f>SUM(P46,Y46)</f>
        <v>1</v>
      </c>
    </row>
    <row r="47" spans="1:32" ht="21" customHeight="1">
      <c r="A47" s="615" t="s">
        <v>198</v>
      </c>
      <c r="B47" s="609" t="s">
        <v>588</v>
      </c>
      <c r="C47" s="609"/>
      <c r="D47" s="609"/>
      <c r="E47" s="609"/>
      <c r="F47" s="609"/>
      <c r="G47" s="609"/>
      <c r="H47" s="609"/>
      <c r="I47" s="609"/>
      <c r="J47" s="609"/>
      <c r="K47" s="609"/>
      <c r="L47" s="609"/>
      <c r="M47" s="609"/>
      <c r="N47" s="609"/>
      <c r="O47" s="609"/>
      <c r="P47" s="609"/>
      <c r="Q47" s="609"/>
      <c r="R47" s="609"/>
      <c r="S47" s="609"/>
      <c r="T47" s="609"/>
      <c r="U47" s="609"/>
      <c r="V47" s="609"/>
      <c r="W47" s="609"/>
      <c r="X47" s="609"/>
      <c r="Y47" s="609"/>
      <c r="Z47" s="609"/>
      <c r="AA47" s="609"/>
      <c r="AB47" s="609"/>
      <c r="AC47" s="609"/>
      <c r="AD47" s="609"/>
      <c r="AE47" s="609"/>
      <c r="AF47" s="609"/>
    </row>
    <row r="48" spans="1:32" ht="21" customHeight="1">
      <c r="A48" s="615"/>
      <c r="B48" s="134" t="s">
        <v>228</v>
      </c>
      <c r="C48" s="137" t="s">
        <v>131</v>
      </c>
      <c r="D48" s="401" t="s">
        <v>520</v>
      </c>
      <c r="E48" s="204"/>
      <c r="F48" s="247">
        <v>9</v>
      </c>
      <c r="G48" s="247"/>
      <c r="H48" s="134">
        <v>15</v>
      </c>
      <c r="I48" s="134">
        <v>10</v>
      </c>
      <c r="J48" s="134">
        <v>15</v>
      </c>
      <c r="K48" s="134">
        <v>10</v>
      </c>
      <c r="L48" s="134"/>
      <c r="M48" s="134"/>
      <c r="N48" s="134"/>
      <c r="O48" s="134"/>
      <c r="P48" s="134">
        <v>2</v>
      </c>
      <c r="Q48" s="134"/>
      <c r="R48" s="134"/>
      <c r="S48" s="134"/>
      <c r="T48" s="134"/>
      <c r="U48" s="134"/>
      <c r="V48" s="134"/>
      <c r="W48" s="134"/>
      <c r="X48" s="134"/>
      <c r="Y48" s="134"/>
      <c r="Z48" s="134">
        <v>30</v>
      </c>
      <c r="AA48" s="134">
        <v>15</v>
      </c>
      <c r="AB48" s="134">
        <v>15</v>
      </c>
      <c r="AC48" s="134">
        <v>0</v>
      </c>
      <c r="AD48" s="134">
        <v>0</v>
      </c>
      <c r="AE48" s="134">
        <v>50</v>
      </c>
      <c r="AF48" s="134">
        <v>2</v>
      </c>
    </row>
    <row r="49" spans="1:32" ht="21" customHeight="1">
      <c r="A49" s="615"/>
      <c r="B49" s="134" t="s">
        <v>229</v>
      </c>
      <c r="C49" s="137" t="s">
        <v>132</v>
      </c>
      <c r="D49" s="401" t="s">
        <v>521</v>
      </c>
      <c r="E49" s="204"/>
      <c r="F49" s="247">
        <v>9</v>
      </c>
      <c r="G49" s="247"/>
      <c r="H49" s="134">
        <v>15</v>
      </c>
      <c r="I49" s="134">
        <v>10</v>
      </c>
      <c r="J49" s="134">
        <v>15</v>
      </c>
      <c r="K49" s="134">
        <v>10</v>
      </c>
      <c r="L49" s="134"/>
      <c r="M49" s="134"/>
      <c r="N49" s="134"/>
      <c r="O49" s="134"/>
      <c r="P49" s="134">
        <v>2</v>
      </c>
      <c r="Q49" s="134"/>
      <c r="R49" s="134"/>
      <c r="S49" s="134"/>
      <c r="T49" s="134"/>
      <c r="U49" s="134"/>
      <c r="V49" s="134"/>
      <c r="W49" s="134"/>
      <c r="X49" s="134"/>
      <c r="Y49" s="134"/>
      <c r="Z49" s="134">
        <v>30</v>
      </c>
      <c r="AA49" s="134">
        <v>15</v>
      </c>
      <c r="AB49" s="134">
        <v>15</v>
      </c>
      <c r="AC49" s="134">
        <v>0</v>
      </c>
      <c r="AD49" s="134">
        <v>0</v>
      </c>
      <c r="AE49" s="134">
        <v>50</v>
      </c>
      <c r="AF49" s="134">
        <v>2</v>
      </c>
    </row>
    <row r="50" spans="1:32" ht="21" customHeight="1">
      <c r="A50" s="615"/>
      <c r="B50" s="134" t="s">
        <v>230</v>
      </c>
      <c r="C50" s="137" t="s">
        <v>133</v>
      </c>
      <c r="D50" s="401" t="s">
        <v>522</v>
      </c>
      <c r="E50" s="204"/>
      <c r="F50" s="247">
        <v>9</v>
      </c>
      <c r="G50" s="247"/>
      <c r="H50" s="134">
        <v>15</v>
      </c>
      <c r="I50" s="134">
        <v>10</v>
      </c>
      <c r="J50" s="134">
        <v>15</v>
      </c>
      <c r="K50" s="134">
        <v>10</v>
      </c>
      <c r="L50" s="134"/>
      <c r="M50" s="134"/>
      <c r="N50" s="134"/>
      <c r="O50" s="134"/>
      <c r="P50" s="134">
        <v>2</v>
      </c>
      <c r="Q50" s="134"/>
      <c r="R50" s="134"/>
      <c r="S50" s="134"/>
      <c r="T50" s="134"/>
      <c r="U50" s="134"/>
      <c r="V50" s="134"/>
      <c r="W50" s="134"/>
      <c r="X50" s="134"/>
      <c r="Y50" s="134"/>
      <c r="Z50" s="134">
        <v>30</v>
      </c>
      <c r="AA50" s="134">
        <v>15</v>
      </c>
      <c r="AB50" s="134">
        <v>15</v>
      </c>
      <c r="AC50" s="134">
        <v>0</v>
      </c>
      <c r="AD50" s="134">
        <v>0</v>
      </c>
      <c r="AE50" s="134">
        <v>50</v>
      </c>
      <c r="AF50" s="134">
        <v>2</v>
      </c>
    </row>
    <row r="51" spans="1:32" ht="21" customHeight="1">
      <c r="A51" s="615"/>
      <c r="B51" s="134" t="s">
        <v>231</v>
      </c>
      <c r="C51" s="137" t="s">
        <v>134</v>
      </c>
      <c r="D51" s="401" t="s">
        <v>523</v>
      </c>
      <c r="E51" s="204"/>
      <c r="F51" s="247">
        <v>9</v>
      </c>
      <c r="G51" s="247"/>
      <c r="H51" s="134">
        <v>15</v>
      </c>
      <c r="I51" s="134">
        <v>10</v>
      </c>
      <c r="J51" s="134">
        <v>15</v>
      </c>
      <c r="K51" s="134">
        <v>10</v>
      </c>
      <c r="L51" s="134"/>
      <c r="M51" s="134"/>
      <c r="N51" s="134"/>
      <c r="O51" s="134"/>
      <c r="P51" s="134">
        <v>2</v>
      </c>
      <c r="Q51" s="134"/>
      <c r="R51" s="134"/>
      <c r="S51" s="134"/>
      <c r="T51" s="134"/>
      <c r="U51" s="134"/>
      <c r="V51" s="134"/>
      <c r="W51" s="134"/>
      <c r="X51" s="134"/>
      <c r="Y51" s="134"/>
      <c r="Z51" s="134">
        <v>30</v>
      </c>
      <c r="AA51" s="134">
        <v>15</v>
      </c>
      <c r="AB51" s="134">
        <v>15</v>
      </c>
      <c r="AC51" s="134">
        <v>0</v>
      </c>
      <c r="AD51" s="134">
        <v>0</v>
      </c>
      <c r="AE51" s="134">
        <v>50</v>
      </c>
      <c r="AF51" s="134">
        <v>2</v>
      </c>
    </row>
    <row r="52" spans="1:32" ht="21" customHeight="1">
      <c r="A52" s="615"/>
      <c r="B52" s="134" t="s">
        <v>232</v>
      </c>
      <c r="C52" s="137" t="s">
        <v>135</v>
      </c>
      <c r="D52" s="401" t="s">
        <v>524</v>
      </c>
      <c r="E52" s="204"/>
      <c r="F52" s="247">
        <v>10</v>
      </c>
      <c r="G52" s="247"/>
      <c r="H52" s="134"/>
      <c r="I52" s="134"/>
      <c r="J52" s="134"/>
      <c r="K52" s="134"/>
      <c r="L52" s="134"/>
      <c r="M52" s="134"/>
      <c r="N52" s="134"/>
      <c r="O52" s="134"/>
      <c r="P52" s="134"/>
      <c r="Q52" s="134">
        <v>15</v>
      </c>
      <c r="R52" s="134">
        <v>10</v>
      </c>
      <c r="S52" s="134"/>
      <c r="T52" s="134"/>
      <c r="U52" s="134"/>
      <c r="V52" s="134"/>
      <c r="W52" s="134"/>
      <c r="X52" s="134"/>
      <c r="Y52" s="134">
        <v>1</v>
      </c>
      <c r="Z52" s="134">
        <v>15</v>
      </c>
      <c r="AA52" s="134">
        <v>15</v>
      </c>
      <c r="AB52" s="134">
        <v>0</v>
      </c>
      <c r="AC52" s="134">
        <v>0</v>
      </c>
      <c r="AD52" s="134">
        <v>0</v>
      </c>
      <c r="AE52" s="134">
        <v>25</v>
      </c>
      <c r="AF52" s="134">
        <v>1</v>
      </c>
    </row>
    <row r="53" spans="1:32" ht="27" customHeight="1">
      <c r="A53" s="615"/>
      <c r="B53" s="134" t="s">
        <v>233</v>
      </c>
      <c r="C53" s="137" t="s">
        <v>136</v>
      </c>
      <c r="D53" s="401" t="s">
        <v>525</v>
      </c>
      <c r="E53" s="204"/>
      <c r="F53" s="247">
        <v>9</v>
      </c>
      <c r="G53" s="247"/>
      <c r="H53" s="134">
        <v>15</v>
      </c>
      <c r="I53" s="134">
        <v>10</v>
      </c>
      <c r="J53" s="134">
        <v>15</v>
      </c>
      <c r="K53" s="134">
        <v>10</v>
      </c>
      <c r="L53" s="134"/>
      <c r="M53" s="134"/>
      <c r="N53" s="134"/>
      <c r="O53" s="134"/>
      <c r="P53" s="134">
        <v>2</v>
      </c>
      <c r="Q53" s="134"/>
      <c r="R53" s="134"/>
      <c r="S53" s="134"/>
      <c r="T53" s="134"/>
      <c r="U53" s="134"/>
      <c r="V53" s="134"/>
      <c r="W53" s="134"/>
      <c r="X53" s="134"/>
      <c r="Y53" s="134"/>
      <c r="Z53" s="134">
        <v>30</v>
      </c>
      <c r="AA53" s="134">
        <v>15</v>
      </c>
      <c r="AB53" s="134">
        <v>15</v>
      </c>
      <c r="AC53" s="134">
        <v>0</v>
      </c>
      <c r="AD53" s="134">
        <v>0</v>
      </c>
      <c r="AE53" s="134">
        <v>50</v>
      </c>
      <c r="AF53" s="134">
        <v>2</v>
      </c>
    </row>
    <row r="54" spans="1:32" ht="21" customHeight="1">
      <c r="A54" s="615"/>
      <c r="B54" s="134" t="s">
        <v>234</v>
      </c>
      <c r="C54" s="137" t="s">
        <v>283</v>
      </c>
      <c r="D54" s="401" t="s">
        <v>526</v>
      </c>
      <c r="E54" s="204"/>
      <c r="F54" s="247">
        <v>10</v>
      </c>
      <c r="G54" s="247"/>
      <c r="H54" s="134"/>
      <c r="I54" s="134"/>
      <c r="J54" s="134"/>
      <c r="K54" s="134"/>
      <c r="L54" s="134"/>
      <c r="M54" s="134"/>
      <c r="N54" s="134"/>
      <c r="O54" s="134"/>
      <c r="P54" s="134"/>
      <c r="Q54" s="134">
        <v>15</v>
      </c>
      <c r="R54" s="134">
        <v>10</v>
      </c>
      <c r="S54" s="134"/>
      <c r="T54" s="134"/>
      <c r="U54" s="134"/>
      <c r="V54" s="134"/>
      <c r="W54" s="134"/>
      <c r="X54" s="134"/>
      <c r="Y54" s="134">
        <v>1</v>
      </c>
      <c r="Z54" s="134">
        <v>15</v>
      </c>
      <c r="AA54" s="134">
        <v>15</v>
      </c>
      <c r="AB54" s="134">
        <v>0</v>
      </c>
      <c r="AC54" s="134">
        <v>0</v>
      </c>
      <c r="AD54" s="134">
        <v>0</v>
      </c>
      <c r="AE54" s="134">
        <v>25</v>
      </c>
      <c r="AF54" s="134">
        <v>1</v>
      </c>
    </row>
    <row r="55" spans="1:32" ht="21" customHeight="1">
      <c r="A55" s="615"/>
      <c r="B55" s="134" t="s">
        <v>235</v>
      </c>
      <c r="C55" s="137" t="s">
        <v>137</v>
      </c>
      <c r="D55" s="401" t="s">
        <v>497</v>
      </c>
      <c r="E55" s="204"/>
      <c r="F55" s="247">
        <v>9</v>
      </c>
      <c r="G55" s="247"/>
      <c r="H55" s="134">
        <v>15</v>
      </c>
      <c r="I55" s="134">
        <v>10</v>
      </c>
      <c r="J55" s="134">
        <v>15</v>
      </c>
      <c r="K55" s="134">
        <v>10</v>
      </c>
      <c r="L55" s="134"/>
      <c r="M55" s="134"/>
      <c r="N55" s="134"/>
      <c r="O55" s="134"/>
      <c r="P55" s="134">
        <v>2</v>
      </c>
      <c r="Q55" s="134"/>
      <c r="R55" s="134"/>
      <c r="S55" s="134"/>
      <c r="T55" s="134"/>
      <c r="U55" s="134"/>
      <c r="V55" s="134"/>
      <c r="W55" s="134"/>
      <c r="X55" s="134"/>
      <c r="Y55" s="134"/>
      <c r="Z55" s="134">
        <v>30</v>
      </c>
      <c r="AA55" s="134">
        <v>15</v>
      </c>
      <c r="AB55" s="134">
        <v>15</v>
      </c>
      <c r="AC55" s="134">
        <v>0</v>
      </c>
      <c r="AD55" s="134">
        <v>0</v>
      </c>
      <c r="AE55" s="134">
        <v>50</v>
      </c>
      <c r="AF55" s="134">
        <v>2</v>
      </c>
    </row>
    <row r="56" spans="1:32" ht="21" customHeight="1">
      <c r="A56" s="615"/>
      <c r="B56" s="134" t="s">
        <v>236</v>
      </c>
      <c r="C56" s="137" t="s">
        <v>138</v>
      </c>
      <c r="D56" s="401" t="s">
        <v>541</v>
      </c>
      <c r="E56" s="204"/>
      <c r="F56" s="247">
        <v>10</v>
      </c>
      <c r="G56" s="247"/>
      <c r="H56" s="134"/>
      <c r="I56" s="134"/>
      <c r="J56" s="134"/>
      <c r="K56" s="134"/>
      <c r="L56" s="134"/>
      <c r="M56" s="134"/>
      <c r="N56" s="134"/>
      <c r="O56" s="134"/>
      <c r="P56" s="134"/>
      <c r="Q56" s="134">
        <v>15</v>
      </c>
      <c r="R56" s="134">
        <v>10</v>
      </c>
      <c r="S56" s="134"/>
      <c r="T56" s="134"/>
      <c r="U56" s="134"/>
      <c r="V56" s="134"/>
      <c r="W56" s="134"/>
      <c r="X56" s="134"/>
      <c r="Y56" s="134">
        <v>1</v>
      </c>
      <c r="Z56" s="134">
        <v>15</v>
      </c>
      <c r="AA56" s="134">
        <v>15</v>
      </c>
      <c r="AB56" s="134">
        <v>0</v>
      </c>
      <c r="AC56" s="134">
        <v>0</v>
      </c>
      <c r="AD56" s="134">
        <v>0</v>
      </c>
      <c r="AE56" s="134">
        <v>25</v>
      </c>
      <c r="AF56" s="134">
        <v>1</v>
      </c>
    </row>
    <row r="57" spans="1:32" ht="21" customHeight="1">
      <c r="A57" s="615"/>
      <c r="B57" s="134" t="s">
        <v>237</v>
      </c>
      <c r="C57" s="137" t="s">
        <v>139</v>
      </c>
      <c r="D57" s="401" t="s">
        <v>527</v>
      </c>
      <c r="E57" s="204"/>
      <c r="F57" s="247">
        <v>9</v>
      </c>
      <c r="G57" s="247"/>
      <c r="H57" s="134">
        <v>15</v>
      </c>
      <c r="I57" s="134">
        <v>10</v>
      </c>
      <c r="J57" s="134">
        <v>15</v>
      </c>
      <c r="K57" s="134">
        <v>10</v>
      </c>
      <c r="L57" s="134"/>
      <c r="M57" s="134"/>
      <c r="N57" s="134"/>
      <c r="O57" s="134"/>
      <c r="P57" s="134">
        <v>2</v>
      </c>
      <c r="Q57" s="134"/>
      <c r="R57" s="134"/>
      <c r="S57" s="134"/>
      <c r="T57" s="134"/>
      <c r="U57" s="134"/>
      <c r="V57" s="134"/>
      <c r="W57" s="134"/>
      <c r="X57" s="134"/>
      <c r="Y57" s="134"/>
      <c r="Z57" s="134">
        <v>30</v>
      </c>
      <c r="AA57" s="134">
        <v>15</v>
      </c>
      <c r="AB57" s="134">
        <v>15</v>
      </c>
      <c r="AC57" s="134">
        <v>0</v>
      </c>
      <c r="AD57" s="134">
        <v>0</v>
      </c>
      <c r="AE57" s="134">
        <v>50</v>
      </c>
      <c r="AF57" s="134">
        <v>2</v>
      </c>
    </row>
    <row r="58" spans="1:32" ht="21" customHeight="1">
      <c r="A58" s="615"/>
      <c r="B58" s="134" t="s">
        <v>238</v>
      </c>
      <c r="C58" s="137" t="s">
        <v>140</v>
      </c>
      <c r="D58" s="401" t="s">
        <v>528</v>
      </c>
      <c r="E58" s="204"/>
      <c r="F58" s="247">
        <v>9</v>
      </c>
      <c r="G58" s="247"/>
      <c r="H58" s="134">
        <v>15</v>
      </c>
      <c r="I58" s="134">
        <v>10</v>
      </c>
      <c r="J58" s="134">
        <v>15</v>
      </c>
      <c r="K58" s="134">
        <v>10</v>
      </c>
      <c r="L58" s="134"/>
      <c r="M58" s="134"/>
      <c r="N58" s="134"/>
      <c r="O58" s="134"/>
      <c r="P58" s="134">
        <v>2</v>
      </c>
      <c r="Q58" s="134"/>
      <c r="R58" s="134"/>
      <c r="S58" s="134"/>
      <c r="T58" s="134"/>
      <c r="U58" s="134"/>
      <c r="V58" s="134"/>
      <c r="W58" s="134"/>
      <c r="X58" s="134"/>
      <c r="Y58" s="134"/>
      <c r="Z58" s="134">
        <v>30</v>
      </c>
      <c r="AA58" s="134">
        <v>15</v>
      </c>
      <c r="AB58" s="134">
        <v>15</v>
      </c>
      <c r="AC58" s="134">
        <v>0</v>
      </c>
      <c r="AD58" s="134">
        <v>0</v>
      </c>
      <c r="AE58" s="134">
        <v>50</v>
      </c>
      <c r="AF58" s="134">
        <v>2</v>
      </c>
    </row>
    <row r="59" spans="1:32" ht="32.25" customHeight="1">
      <c r="A59" s="615"/>
      <c r="B59" s="134" t="s">
        <v>239</v>
      </c>
      <c r="C59" s="137" t="s">
        <v>141</v>
      </c>
      <c r="D59" s="401" t="s">
        <v>529</v>
      </c>
      <c r="E59" s="204"/>
      <c r="F59" s="247">
        <v>10</v>
      </c>
      <c r="G59" s="247"/>
      <c r="H59" s="134"/>
      <c r="I59" s="134"/>
      <c r="J59" s="134"/>
      <c r="K59" s="134"/>
      <c r="L59" s="134"/>
      <c r="M59" s="134"/>
      <c r="N59" s="134"/>
      <c r="O59" s="134"/>
      <c r="P59" s="134"/>
      <c r="Q59" s="134">
        <v>15</v>
      </c>
      <c r="R59" s="134">
        <v>10</v>
      </c>
      <c r="S59" s="134"/>
      <c r="T59" s="134"/>
      <c r="U59" s="134"/>
      <c r="V59" s="134"/>
      <c r="W59" s="134"/>
      <c r="X59" s="134"/>
      <c r="Y59" s="134">
        <v>1</v>
      </c>
      <c r="Z59" s="134">
        <v>15</v>
      </c>
      <c r="AA59" s="134">
        <v>15</v>
      </c>
      <c r="AB59" s="134">
        <v>0</v>
      </c>
      <c r="AC59" s="134">
        <v>0</v>
      </c>
      <c r="AD59" s="134">
        <v>0</v>
      </c>
      <c r="AE59" s="134">
        <v>25</v>
      </c>
      <c r="AF59" s="134">
        <v>1</v>
      </c>
    </row>
    <row r="60" spans="1:32" ht="21" customHeight="1">
      <c r="A60" s="615"/>
      <c r="B60" s="134" t="s">
        <v>240</v>
      </c>
      <c r="C60" s="137" t="s">
        <v>142</v>
      </c>
      <c r="D60" s="401" t="s">
        <v>530</v>
      </c>
      <c r="E60" s="204"/>
      <c r="F60" s="247">
        <v>9</v>
      </c>
      <c r="G60" s="247"/>
      <c r="H60" s="134">
        <v>15</v>
      </c>
      <c r="I60" s="134">
        <v>10</v>
      </c>
      <c r="J60" s="134">
        <v>15</v>
      </c>
      <c r="K60" s="134">
        <v>10</v>
      </c>
      <c r="L60" s="134"/>
      <c r="M60" s="134"/>
      <c r="N60" s="134"/>
      <c r="O60" s="134"/>
      <c r="P60" s="134">
        <v>2</v>
      </c>
      <c r="Q60" s="134"/>
      <c r="R60" s="134"/>
      <c r="S60" s="134"/>
      <c r="T60" s="134"/>
      <c r="U60" s="134"/>
      <c r="V60" s="134"/>
      <c r="W60" s="134"/>
      <c r="X60" s="134"/>
      <c r="Y60" s="134"/>
      <c r="Z60" s="134">
        <v>30</v>
      </c>
      <c r="AA60" s="134">
        <v>15</v>
      </c>
      <c r="AB60" s="134">
        <v>15</v>
      </c>
      <c r="AC60" s="134">
        <v>0</v>
      </c>
      <c r="AD60" s="134">
        <v>0</v>
      </c>
      <c r="AE60" s="134">
        <v>50</v>
      </c>
      <c r="AF60" s="134">
        <v>2</v>
      </c>
    </row>
    <row r="61" spans="1:32" ht="21" customHeight="1">
      <c r="A61" s="615"/>
      <c r="B61" s="134" t="s">
        <v>241</v>
      </c>
      <c r="C61" s="137" t="s">
        <v>143</v>
      </c>
      <c r="D61" s="401" t="s">
        <v>531</v>
      </c>
      <c r="E61" s="204"/>
      <c r="F61" s="247">
        <v>10</v>
      </c>
      <c r="G61" s="247"/>
      <c r="H61" s="134"/>
      <c r="I61" s="134"/>
      <c r="J61" s="134"/>
      <c r="K61" s="134"/>
      <c r="L61" s="134"/>
      <c r="M61" s="134"/>
      <c r="N61" s="134"/>
      <c r="O61" s="134"/>
      <c r="P61" s="134"/>
      <c r="Q61" s="134">
        <v>15</v>
      </c>
      <c r="R61" s="134">
        <v>10</v>
      </c>
      <c r="S61" s="134"/>
      <c r="T61" s="134"/>
      <c r="U61" s="134"/>
      <c r="V61" s="134"/>
      <c r="W61" s="134"/>
      <c r="X61" s="134"/>
      <c r="Y61" s="134">
        <v>1</v>
      </c>
      <c r="Z61" s="134">
        <v>15</v>
      </c>
      <c r="AA61" s="134">
        <v>15</v>
      </c>
      <c r="AB61" s="134">
        <v>0</v>
      </c>
      <c r="AC61" s="134">
        <v>0</v>
      </c>
      <c r="AD61" s="134">
        <v>0</v>
      </c>
      <c r="AE61" s="134">
        <v>25</v>
      </c>
      <c r="AF61" s="134">
        <v>1</v>
      </c>
    </row>
    <row r="62" spans="1:32" ht="23.25" customHeight="1">
      <c r="A62" s="615"/>
      <c r="B62" s="134" t="s">
        <v>242</v>
      </c>
      <c r="C62" s="137" t="s">
        <v>215</v>
      </c>
      <c r="D62" s="401" t="s">
        <v>532</v>
      </c>
      <c r="E62" s="204"/>
      <c r="F62" s="247">
        <v>10</v>
      </c>
      <c r="G62" s="247"/>
      <c r="H62" s="134"/>
      <c r="I62" s="134"/>
      <c r="J62" s="134"/>
      <c r="K62" s="134"/>
      <c r="L62" s="134"/>
      <c r="M62" s="134"/>
      <c r="N62" s="134"/>
      <c r="O62" s="134"/>
      <c r="P62" s="134">
        <v>1</v>
      </c>
      <c r="Q62" s="134">
        <v>15</v>
      </c>
      <c r="R62" s="134">
        <v>10</v>
      </c>
      <c r="S62" s="134"/>
      <c r="T62" s="134"/>
      <c r="U62" s="134"/>
      <c r="V62" s="134"/>
      <c r="W62" s="134"/>
      <c r="X62" s="134"/>
      <c r="Y62" s="134"/>
      <c r="Z62" s="134">
        <v>15</v>
      </c>
      <c r="AA62" s="134">
        <v>15</v>
      </c>
      <c r="AB62" s="134">
        <v>0</v>
      </c>
      <c r="AC62" s="134">
        <v>0</v>
      </c>
      <c r="AD62" s="134">
        <v>0</v>
      </c>
      <c r="AE62" s="134">
        <v>25</v>
      </c>
      <c r="AF62" s="134">
        <v>1</v>
      </c>
    </row>
    <row r="63" spans="1:32" ht="23.25" customHeight="1">
      <c r="A63" s="615"/>
      <c r="B63" s="134" t="s">
        <v>243</v>
      </c>
      <c r="C63" s="137" t="s">
        <v>144</v>
      </c>
      <c r="D63" s="401" t="s">
        <v>533</v>
      </c>
      <c r="E63" s="204"/>
      <c r="F63" s="247">
        <v>10</v>
      </c>
      <c r="G63" s="247"/>
      <c r="H63" s="134"/>
      <c r="I63" s="134"/>
      <c r="J63" s="134"/>
      <c r="K63" s="134"/>
      <c r="L63" s="134"/>
      <c r="M63" s="134"/>
      <c r="N63" s="134"/>
      <c r="O63" s="134"/>
      <c r="P63" s="134"/>
      <c r="Q63" s="134">
        <v>15</v>
      </c>
      <c r="R63" s="134">
        <v>10</v>
      </c>
      <c r="S63" s="134"/>
      <c r="T63" s="134"/>
      <c r="U63" s="134"/>
      <c r="V63" s="134"/>
      <c r="W63" s="134"/>
      <c r="X63" s="134"/>
      <c r="Y63" s="134">
        <v>1</v>
      </c>
      <c r="Z63" s="134">
        <v>15</v>
      </c>
      <c r="AA63" s="134">
        <v>15</v>
      </c>
      <c r="AB63" s="134">
        <v>0</v>
      </c>
      <c r="AC63" s="134">
        <v>0</v>
      </c>
      <c r="AD63" s="134">
        <v>0</v>
      </c>
      <c r="AE63" s="134">
        <v>25</v>
      </c>
      <c r="AF63" s="134">
        <v>1</v>
      </c>
    </row>
    <row r="64" spans="1:32" ht="23.25" customHeight="1">
      <c r="A64" s="615"/>
      <c r="B64" s="134" t="s">
        <v>244</v>
      </c>
      <c r="C64" s="137" t="s">
        <v>145</v>
      </c>
      <c r="D64" s="401" t="s">
        <v>534</v>
      </c>
      <c r="E64" s="204"/>
      <c r="F64" s="247">
        <v>10</v>
      </c>
      <c r="G64" s="247"/>
      <c r="H64" s="134"/>
      <c r="I64" s="134"/>
      <c r="J64" s="134"/>
      <c r="K64" s="134"/>
      <c r="L64" s="134"/>
      <c r="M64" s="134"/>
      <c r="N64" s="134"/>
      <c r="O64" s="134"/>
      <c r="P64" s="134">
        <v>1</v>
      </c>
      <c r="Q64" s="134">
        <v>15</v>
      </c>
      <c r="R64" s="134">
        <v>10</v>
      </c>
      <c r="S64" s="134"/>
      <c r="T64" s="134"/>
      <c r="U64" s="134"/>
      <c r="V64" s="134"/>
      <c r="W64" s="134"/>
      <c r="X64" s="134"/>
      <c r="Y64" s="134"/>
      <c r="Z64" s="134">
        <v>15</v>
      </c>
      <c r="AA64" s="134">
        <v>15</v>
      </c>
      <c r="AB64" s="134">
        <v>0</v>
      </c>
      <c r="AC64" s="134">
        <v>10</v>
      </c>
      <c r="AD64" s="134">
        <v>0</v>
      </c>
      <c r="AE64" s="134">
        <v>25</v>
      </c>
      <c r="AF64" s="134">
        <v>1</v>
      </c>
    </row>
    <row r="65" spans="1:32" ht="23.25" customHeight="1">
      <c r="A65" s="615"/>
      <c r="B65" s="134" t="s">
        <v>223</v>
      </c>
      <c r="C65" s="137" t="s">
        <v>249</v>
      </c>
      <c r="D65" s="401" t="s">
        <v>535</v>
      </c>
      <c r="E65" s="204"/>
      <c r="F65" s="247">
        <v>10</v>
      </c>
      <c r="G65" s="247"/>
      <c r="H65" s="134"/>
      <c r="I65" s="134"/>
      <c r="J65" s="134"/>
      <c r="K65" s="134"/>
      <c r="L65" s="134"/>
      <c r="M65" s="134"/>
      <c r="N65" s="134"/>
      <c r="O65" s="134"/>
      <c r="P65" s="134"/>
      <c r="Q65" s="134">
        <v>15</v>
      </c>
      <c r="R65" s="134">
        <v>10</v>
      </c>
      <c r="S65" s="134"/>
      <c r="T65" s="134"/>
      <c r="U65" s="134"/>
      <c r="V65" s="134"/>
      <c r="W65" s="134"/>
      <c r="X65" s="134"/>
      <c r="Y65" s="134">
        <v>1</v>
      </c>
      <c r="Z65" s="134">
        <v>15</v>
      </c>
      <c r="AA65" s="134">
        <v>15</v>
      </c>
      <c r="AB65" s="134">
        <v>0</v>
      </c>
      <c r="AC65" s="134">
        <v>0</v>
      </c>
      <c r="AD65" s="134">
        <v>0</v>
      </c>
      <c r="AE65" s="134">
        <v>25</v>
      </c>
      <c r="AF65" s="134">
        <v>1</v>
      </c>
    </row>
    <row r="66" spans="1:32" ht="29.25" customHeight="1">
      <c r="A66" s="615"/>
      <c r="B66" s="134" t="s">
        <v>251</v>
      </c>
      <c r="C66" s="137" t="s">
        <v>408</v>
      </c>
      <c r="D66" s="401" t="s">
        <v>536</v>
      </c>
      <c r="E66" s="204"/>
      <c r="F66" s="247">
        <v>9</v>
      </c>
      <c r="G66" s="247"/>
      <c r="H66" s="134"/>
      <c r="I66" s="134"/>
      <c r="J66" s="134">
        <v>15</v>
      </c>
      <c r="K66" s="134">
        <v>10</v>
      </c>
      <c r="L66" s="134"/>
      <c r="M66" s="134"/>
      <c r="N66" s="134"/>
      <c r="O66" s="134"/>
      <c r="P66" s="134">
        <v>1</v>
      </c>
      <c r="Q66" s="134"/>
      <c r="R66" s="134"/>
      <c r="S66" s="134"/>
      <c r="T66" s="134"/>
      <c r="U66" s="134"/>
      <c r="V66" s="134"/>
      <c r="W66" s="134"/>
      <c r="X66" s="134"/>
      <c r="Y66" s="134"/>
      <c r="Z66" s="134">
        <v>15</v>
      </c>
      <c r="AA66" s="134">
        <v>0</v>
      </c>
      <c r="AB66" s="134">
        <v>15</v>
      </c>
      <c r="AC66" s="134">
        <v>0</v>
      </c>
      <c r="AD66" s="134">
        <v>0</v>
      </c>
      <c r="AE66" s="134">
        <v>25</v>
      </c>
      <c r="AF66" s="134">
        <v>1</v>
      </c>
    </row>
    <row r="67" spans="1:32" ht="42" customHeight="1">
      <c r="A67" s="615"/>
      <c r="B67" s="134" t="s">
        <v>409</v>
      </c>
      <c r="C67" s="137" t="s">
        <v>224</v>
      </c>
      <c r="D67" s="401" t="s">
        <v>537</v>
      </c>
      <c r="E67" s="204"/>
      <c r="F67" s="247">
        <v>10</v>
      </c>
      <c r="G67" s="247"/>
      <c r="H67" s="134"/>
      <c r="I67" s="134"/>
      <c r="J67" s="134"/>
      <c r="K67" s="134"/>
      <c r="L67" s="134"/>
      <c r="M67" s="134"/>
      <c r="N67" s="134"/>
      <c r="O67" s="134"/>
      <c r="P67" s="134"/>
      <c r="Q67" s="134">
        <v>15</v>
      </c>
      <c r="R67" s="134">
        <v>10</v>
      </c>
      <c r="S67" s="134"/>
      <c r="T67" s="134"/>
      <c r="U67" s="134"/>
      <c r="V67" s="134"/>
      <c r="W67" s="134"/>
      <c r="X67" s="134"/>
      <c r="Y67" s="134">
        <v>1</v>
      </c>
      <c r="Z67" s="134">
        <v>15</v>
      </c>
      <c r="AA67" s="134">
        <v>15</v>
      </c>
      <c r="AB67" s="134">
        <v>0</v>
      </c>
      <c r="AC67" s="134">
        <v>0</v>
      </c>
      <c r="AD67" s="134">
        <v>0</v>
      </c>
      <c r="AE67" s="134">
        <v>25</v>
      </c>
      <c r="AF67" s="134">
        <v>1</v>
      </c>
    </row>
    <row r="68" spans="1:32" s="149" customFormat="1" ht="42" customHeight="1">
      <c r="A68" s="615"/>
      <c r="B68" s="607" t="s">
        <v>558</v>
      </c>
      <c r="C68" s="137" t="s">
        <v>201</v>
      </c>
      <c r="D68" s="401" t="s">
        <v>539</v>
      </c>
      <c r="E68" s="204"/>
      <c r="F68" s="247">
        <v>9</v>
      </c>
      <c r="G68" s="247"/>
      <c r="H68" s="134"/>
      <c r="I68" s="134"/>
      <c r="J68" s="134" t="s">
        <v>202</v>
      </c>
      <c r="K68" s="134" t="s">
        <v>20</v>
      </c>
      <c r="L68" s="134"/>
      <c r="M68" s="134"/>
      <c r="N68" s="134"/>
      <c r="O68" s="134"/>
      <c r="P68" s="134" t="s">
        <v>188</v>
      </c>
      <c r="Q68" s="134"/>
      <c r="R68" s="134"/>
      <c r="S68" s="134"/>
      <c r="T68" s="134"/>
      <c r="U68" s="134"/>
      <c r="V68" s="134"/>
      <c r="W68" s="134"/>
      <c r="X68" s="134"/>
      <c r="Y68" s="134"/>
      <c r="Z68" s="134" t="s">
        <v>202</v>
      </c>
      <c r="AA68" s="134" t="s">
        <v>596</v>
      </c>
      <c r="AB68" s="134" t="s">
        <v>202</v>
      </c>
      <c r="AC68" s="134" t="s">
        <v>596</v>
      </c>
      <c r="AD68" s="134" t="s">
        <v>596</v>
      </c>
      <c r="AE68" s="134" t="s">
        <v>241</v>
      </c>
      <c r="AF68" s="134" t="s">
        <v>188</v>
      </c>
    </row>
    <row r="69" spans="1:32" ht="32.25" customHeight="1">
      <c r="A69" s="615"/>
      <c r="B69" s="608"/>
      <c r="C69" s="137" t="s">
        <v>201</v>
      </c>
      <c r="D69" s="401" t="s">
        <v>539</v>
      </c>
      <c r="E69" s="204"/>
      <c r="F69" s="247">
        <v>10</v>
      </c>
      <c r="G69" s="247"/>
      <c r="H69" s="134"/>
      <c r="I69" s="134"/>
      <c r="J69" s="134"/>
      <c r="K69" s="134"/>
      <c r="L69" s="134"/>
      <c r="M69" s="134"/>
      <c r="N69" s="134"/>
      <c r="O69" s="134"/>
      <c r="P69" s="134"/>
      <c r="Q69" s="134"/>
      <c r="R69" s="134"/>
      <c r="S69" s="134">
        <v>30</v>
      </c>
      <c r="T69" s="134">
        <v>20</v>
      </c>
      <c r="U69" s="134"/>
      <c r="V69" s="134"/>
      <c r="W69" s="134"/>
      <c r="X69" s="134"/>
      <c r="Y69" s="134">
        <v>2</v>
      </c>
      <c r="Z69" s="134">
        <v>60</v>
      </c>
      <c r="AA69" s="134">
        <v>0</v>
      </c>
      <c r="AB69" s="134">
        <v>60</v>
      </c>
      <c r="AC69" s="134">
        <v>0</v>
      </c>
      <c r="AD69" s="134">
        <v>0</v>
      </c>
      <c r="AE69" s="134">
        <v>100</v>
      </c>
      <c r="AF69" s="134">
        <v>4</v>
      </c>
    </row>
    <row r="70" spans="1:32" s="149" customFormat="1" ht="32.25" customHeight="1">
      <c r="A70" s="615"/>
      <c r="B70" s="134" t="s">
        <v>559</v>
      </c>
      <c r="C70" s="137" t="s">
        <v>284</v>
      </c>
      <c r="D70" s="401" t="s">
        <v>538</v>
      </c>
      <c r="E70" s="247"/>
      <c r="F70" s="244" t="s">
        <v>4</v>
      </c>
      <c r="G70" s="247"/>
      <c r="H70" s="134"/>
      <c r="I70" s="134"/>
      <c r="J70" s="134">
        <v>15</v>
      </c>
      <c r="K70" s="134">
        <v>10</v>
      </c>
      <c r="L70" s="134"/>
      <c r="M70" s="134"/>
      <c r="N70" s="134"/>
      <c r="O70" s="134"/>
      <c r="P70" s="134">
        <v>1</v>
      </c>
      <c r="Q70" s="134"/>
      <c r="R70" s="134"/>
      <c r="S70" s="134"/>
      <c r="T70" s="134"/>
      <c r="U70" s="134"/>
      <c r="V70" s="134"/>
      <c r="W70" s="134"/>
      <c r="X70" s="134"/>
      <c r="Y70" s="134"/>
      <c r="Z70" s="134">
        <v>15</v>
      </c>
      <c r="AA70" s="134">
        <v>0</v>
      </c>
      <c r="AB70" s="134">
        <v>15</v>
      </c>
      <c r="AC70" s="134">
        <v>0</v>
      </c>
      <c r="AD70" s="134">
        <v>0</v>
      </c>
      <c r="AE70" s="134">
        <v>25</v>
      </c>
      <c r="AF70" s="134">
        <v>1</v>
      </c>
    </row>
    <row r="71" spans="1:32" s="149" customFormat="1" ht="32.25" customHeight="1">
      <c r="A71" s="615"/>
      <c r="B71" s="134" t="s">
        <v>560</v>
      </c>
      <c r="C71" s="137" t="s">
        <v>553</v>
      </c>
      <c r="D71" s="401" t="s">
        <v>582</v>
      </c>
      <c r="E71" s="137"/>
      <c r="F71" s="401" t="s">
        <v>5</v>
      </c>
      <c r="G71" s="401"/>
      <c r="H71" s="401"/>
      <c r="I71" s="401"/>
      <c r="J71" s="401"/>
      <c r="K71" s="401"/>
      <c r="L71" s="401"/>
      <c r="M71" s="401"/>
      <c r="N71" s="401"/>
      <c r="O71" s="401"/>
      <c r="P71" s="401"/>
      <c r="Q71" s="401">
        <v>15</v>
      </c>
      <c r="R71" s="401">
        <v>10</v>
      </c>
      <c r="S71" s="401"/>
      <c r="T71" s="401"/>
      <c r="U71" s="401"/>
      <c r="V71" s="401"/>
      <c r="W71" s="401"/>
      <c r="X71" s="401"/>
      <c r="Y71" s="401">
        <v>1</v>
      </c>
      <c r="Z71" s="401">
        <f>SUM(H71,J71,L71,N71,Q71,S71,U71,W71)</f>
        <v>15</v>
      </c>
      <c r="AA71" s="401">
        <f>SUM(H71,Q71)</f>
        <v>15</v>
      </c>
      <c r="AB71" s="401">
        <f>SUM(J71,S71)</f>
        <v>0</v>
      </c>
      <c r="AC71" s="401">
        <f t="shared" ref="AC71:AC73" si="0">SUM(L71,U71)</f>
        <v>0</v>
      </c>
      <c r="AD71" s="401">
        <f t="shared" ref="AD71:AD73" si="1">SUM(N71,W71)</f>
        <v>0</v>
      </c>
      <c r="AE71" s="401">
        <f>SUM(H71:N71,Q71:X71,O71)</f>
        <v>25</v>
      </c>
      <c r="AF71" s="401">
        <f>SUM(P71,Y71)</f>
        <v>1</v>
      </c>
    </row>
    <row r="72" spans="1:32" s="149" customFormat="1" ht="32.25" customHeight="1">
      <c r="A72" s="615"/>
      <c r="B72" s="134" t="s">
        <v>561</v>
      </c>
      <c r="C72" s="137" t="s">
        <v>554</v>
      </c>
      <c r="D72" s="401" t="s">
        <v>583</v>
      </c>
      <c r="E72" s="137"/>
      <c r="F72" s="401" t="s">
        <v>4</v>
      </c>
      <c r="G72" s="401"/>
      <c r="H72" s="401"/>
      <c r="I72" s="401"/>
      <c r="J72" s="401">
        <v>30</v>
      </c>
      <c r="K72" s="401">
        <v>20</v>
      </c>
      <c r="L72" s="401"/>
      <c r="M72" s="401"/>
      <c r="N72" s="401"/>
      <c r="O72" s="401"/>
      <c r="P72" s="401">
        <v>2</v>
      </c>
      <c r="Q72" s="401"/>
      <c r="R72" s="401"/>
      <c r="S72" s="401"/>
      <c r="T72" s="401"/>
      <c r="U72" s="401"/>
      <c r="V72" s="401"/>
      <c r="W72" s="401"/>
      <c r="X72" s="401"/>
      <c r="Y72" s="401"/>
      <c r="Z72" s="401">
        <f>SUM(H72,J72,L72,N72,Q72,S72,U72,W72)</f>
        <v>30</v>
      </c>
      <c r="AA72" s="401">
        <f>SUM(H72,Q72)</f>
        <v>0</v>
      </c>
      <c r="AB72" s="401">
        <f>SUM(J72,S72)</f>
        <v>30</v>
      </c>
      <c r="AC72" s="401">
        <f t="shared" si="0"/>
        <v>0</v>
      </c>
      <c r="AD72" s="401">
        <f t="shared" si="1"/>
        <v>0</v>
      </c>
      <c r="AE72" s="401">
        <f>SUM(H72:N72,Q72:X72,O72)</f>
        <v>50</v>
      </c>
      <c r="AF72" s="401">
        <f>SUM(P72,Y72)</f>
        <v>2</v>
      </c>
    </row>
    <row r="73" spans="1:32" s="149" customFormat="1" ht="32.25" customHeight="1">
      <c r="A73" s="615"/>
      <c r="B73" s="134" t="s">
        <v>562</v>
      </c>
      <c r="C73" s="137" t="s">
        <v>555</v>
      </c>
      <c r="D73" s="401" t="s">
        <v>584</v>
      </c>
      <c r="E73" s="137"/>
      <c r="F73" s="401" t="s">
        <v>5</v>
      </c>
      <c r="G73" s="401"/>
      <c r="H73" s="401"/>
      <c r="I73" s="401"/>
      <c r="J73" s="401"/>
      <c r="K73" s="401"/>
      <c r="L73" s="401"/>
      <c r="M73" s="401"/>
      <c r="N73" s="401"/>
      <c r="O73" s="401"/>
      <c r="P73" s="401"/>
      <c r="Q73" s="401"/>
      <c r="R73" s="401"/>
      <c r="S73" s="401">
        <v>30</v>
      </c>
      <c r="T73" s="401">
        <v>20</v>
      </c>
      <c r="U73" s="401"/>
      <c r="V73" s="401"/>
      <c r="W73" s="401"/>
      <c r="X73" s="401"/>
      <c r="Y73" s="401">
        <v>2</v>
      </c>
      <c r="Z73" s="401">
        <f>SUM(H73,J73,L73,N73,Q73,S73,U73,W73)</f>
        <v>30</v>
      </c>
      <c r="AA73" s="401">
        <f>SUM(H73,Q73)</f>
        <v>0</v>
      </c>
      <c r="AB73" s="401">
        <f>SUM(J73,S73)</f>
        <v>30</v>
      </c>
      <c r="AC73" s="401">
        <f t="shared" si="0"/>
        <v>0</v>
      </c>
      <c r="AD73" s="401">
        <f t="shared" si="1"/>
        <v>0</v>
      </c>
      <c r="AE73" s="401">
        <f>SUM(H73:N73,Q73:X73,O73)</f>
        <v>50</v>
      </c>
      <c r="AF73" s="401">
        <f>SUM(P73,Y73)</f>
        <v>2</v>
      </c>
    </row>
    <row r="74" spans="1:32" s="149" customFormat="1" ht="32.25" customHeight="1">
      <c r="A74" s="615"/>
      <c r="B74" s="134" t="s">
        <v>563</v>
      </c>
      <c r="C74" s="137" t="s">
        <v>556</v>
      </c>
      <c r="D74" s="401" t="s">
        <v>585</v>
      </c>
      <c r="E74" s="137"/>
      <c r="F74" s="401" t="s">
        <v>5</v>
      </c>
      <c r="G74" s="401"/>
      <c r="H74" s="401"/>
      <c r="I74" s="401"/>
      <c r="J74" s="401"/>
      <c r="K74" s="401"/>
      <c r="L74" s="401"/>
      <c r="M74" s="401"/>
      <c r="N74" s="401"/>
      <c r="O74" s="401"/>
      <c r="P74" s="401"/>
      <c r="Q74" s="401">
        <v>15</v>
      </c>
      <c r="R74" s="401">
        <v>10</v>
      </c>
      <c r="S74" s="401"/>
      <c r="T74" s="401"/>
      <c r="U74" s="401"/>
      <c r="V74" s="401"/>
      <c r="W74" s="401"/>
      <c r="X74" s="401"/>
      <c r="Y74" s="401">
        <v>1</v>
      </c>
      <c r="Z74" s="401">
        <f>SUM(H74,J74,L74,N74,Q74,S74,U74,W74)</f>
        <v>15</v>
      </c>
      <c r="AA74" s="401">
        <f>SUM(H74,Q74)</f>
        <v>15</v>
      </c>
      <c r="AB74" s="401">
        <f>SUM(J74,S74)</f>
        <v>0</v>
      </c>
      <c r="AC74" s="401">
        <f>SUM(L74,U74)</f>
        <v>0</v>
      </c>
      <c r="AD74" s="401">
        <f>SUM(N74,W74)</f>
        <v>0</v>
      </c>
      <c r="AE74" s="401">
        <f>SUM(H74:N74,Q74:X74,O74)</f>
        <v>25</v>
      </c>
      <c r="AF74" s="401">
        <f>SUM(P74,Y74)</f>
        <v>1</v>
      </c>
    </row>
    <row r="75" spans="1:32" ht="25.5" customHeight="1">
      <c r="A75" s="615"/>
      <c r="B75" s="134" t="s">
        <v>564</v>
      </c>
      <c r="C75" s="137" t="s">
        <v>557</v>
      </c>
      <c r="D75" s="106" t="s">
        <v>579</v>
      </c>
      <c r="E75" s="413"/>
      <c r="F75" s="414">
        <v>9</v>
      </c>
      <c r="G75" s="414"/>
      <c r="H75" s="134"/>
      <c r="I75" s="134"/>
      <c r="J75" s="134" t="s">
        <v>10</v>
      </c>
      <c r="K75" s="134" t="s">
        <v>5</v>
      </c>
      <c r="L75" s="134"/>
      <c r="M75" s="134"/>
      <c r="N75" s="134"/>
      <c r="O75" s="134"/>
      <c r="P75" s="134">
        <v>1</v>
      </c>
      <c r="Q75" s="134"/>
      <c r="R75" s="134"/>
      <c r="S75" s="134"/>
      <c r="T75" s="134"/>
      <c r="U75" s="134"/>
      <c r="V75" s="134"/>
      <c r="W75" s="134"/>
      <c r="X75" s="134"/>
      <c r="Y75" s="134"/>
      <c r="Z75" s="134">
        <f>SUM(H75,J75,L75,N75,Q75,S75,U75,W75)</f>
        <v>0</v>
      </c>
      <c r="AA75" s="134">
        <f>SUM(H75,Q75)</f>
        <v>0</v>
      </c>
      <c r="AB75" s="134">
        <f>SUM(J75,S75)</f>
        <v>0</v>
      </c>
      <c r="AC75" s="134">
        <f>SUM(L75,U75)</f>
        <v>0</v>
      </c>
      <c r="AD75" s="134">
        <f>SUM(N75,W75)</f>
        <v>0</v>
      </c>
      <c r="AE75" s="134">
        <f>SUM(H75:O75,Q75:X75)</f>
        <v>0</v>
      </c>
      <c r="AF75" s="134">
        <f>SUM(P75,Y75)</f>
        <v>1</v>
      </c>
    </row>
    <row r="76" spans="1:32" ht="21" customHeight="1">
      <c r="A76" s="603" t="s">
        <v>170</v>
      </c>
      <c r="B76" s="609" t="s">
        <v>594</v>
      </c>
      <c r="C76" s="609"/>
      <c r="D76" s="609"/>
      <c r="E76" s="609"/>
      <c r="F76" s="609"/>
      <c r="G76" s="609"/>
      <c r="H76" s="609"/>
      <c r="I76" s="609"/>
      <c r="J76" s="609"/>
      <c r="K76" s="609"/>
      <c r="L76" s="609"/>
      <c r="M76" s="609"/>
      <c r="N76" s="609"/>
      <c r="O76" s="609"/>
      <c r="P76" s="609"/>
      <c r="Q76" s="609"/>
      <c r="R76" s="609"/>
      <c r="S76" s="609"/>
      <c r="T76" s="609"/>
      <c r="U76" s="609"/>
      <c r="V76" s="609"/>
      <c r="W76" s="609"/>
      <c r="X76" s="609"/>
      <c r="Y76" s="609"/>
      <c r="Z76" s="609"/>
      <c r="AA76" s="609"/>
      <c r="AB76" s="609"/>
      <c r="AC76" s="609"/>
      <c r="AD76" s="609"/>
      <c r="AE76" s="609"/>
      <c r="AF76" s="609"/>
    </row>
    <row r="77" spans="1:32" ht="35.25" customHeight="1">
      <c r="A77" s="604"/>
      <c r="B77" s="605">
        <v>64</v>
      </c>
      <c r="C77" s="137" t="s">
        <v>201</v>
      </c>
      <c r="D77" s="401" t="s">
        <v>539</v>
      </c>
      <c r="E77" s="68"/>
      <c r="F77" s="64" t="s">
        <v>6</v>
      </c>
      <c r="G77" s="400"/>
      <c r="H77" s="401"/>
      <c r="I77" s="401"/>
      <c r="J77" s="401">
        <v>20</v>
      </c>
      <c r="K77" s="401">
        <v>5</v>
      </c>
      <c r="L77" s="401"/>
      <c r="M77" s="401"/>
      <c r="N77" s="401"/>
      <c r="O77" s="401"/>
      <c r="P77" s="401">
        <v>1</v>
      </c>
      <c r="Q77" s="401"/>
      <c r="R77" s="401"/>
      <c r="S77" s="401"/>
      <c r="T77" s="401"/>
      <c r="U77" s="401"/>
      <c r="V77" s="401"/>
      <c r="W77" s="401"/>
      <c r="X77" s="401"/>
      <c r="Y77" s="401"/>
      <c r="Z77" s="401">
        <v>20</v>
      </c>
      <c r="AA77" s="401">
        <v>0</v>
      </c>
      <c r="AB77" s="401">
        <v>20</v>
      </c>
      <c r="AC77" s="401">
        <v>0</v>
      </c>
      <c r="AD77" s="401">
        <v>0</v>
      </c>
      <c r="AE77" s="401">
        <v>25</v>
      </c>
      <c r="AF77" s="401">
        <v>1</v>
      </c>
    </row>
    <row r="78" spans="1:32" s="149" customFormat="1" ht="32.25" customHeight="1">
      <c r="A78" s="604"/>
      <c r="B78" s="606"/>
      <c r="C78" s="137" t="s">
        <v>201</v>
      </c>
      <c r="D78" s="401" t="s">
        <v>539</v>
      </c>
      <c r="E78" s="68"/>
      <c r="F78" s="64" t="s">
        <v>7</v>
      </c>
      <c r="G78" s="414"/>
      <c r="H78" s="401"/>
      <c r="I78" s="401"/>
      <c r="J78" s="401"/>
      <c r="K78" s="401"/>
      <c r="L78" s="401"/>
      <c r="M78" s="401"/>
      <c r="N78" s="401"/>
      <c r="O78" s="401"/>
      <c r="P78" s="401"/>
      <c r="Q78" s="401"/>
      <c r="R78" s="401"/>
      <c r="S78" s="401">
        <v>20</v>
      </c>
      <c r="T78" s="401">
        <v>30</v>
      </c>
      <c r="U78" s="401"/>
      <c r="V78" s="401"/>
      <c r="W78" s="401"/>
      <c r="X78" s="401"/>
      <c r="Y78" s="401">
        <v>2</v>
      </c>
      <c r="Z78" s="401">
        <v>20</v>
      </c>
      <c r="AA78" s="401"/>
      <c r="AB78" s="401">
        <v>20</v>
      </c>
      <c r="AC78" s="401"/>
      <c r="AD78" s="401"/>
      <c r="AE78" s="401">
        <v>50</v>
      </c>
      <c r="AF78" s="401">
        <v>2</v>
      </c>
    </row>
    <row r="79" spans="1:32" s="149" customFormat="1" ht="30" customHeight="1">
      <c r="A79" s="604"/>
      <c r="B79" s="106">
        <v>65</v>
      </c>
      <c r="C79" s="137" t="s">
        <v>570</v>
      </c>
      <c r="D79" s="401" t="s">
        <v>589</v>
      </c>
      <c r="E79" s="137"/>
      <c r="F79" s="401">
        <v>11</v>
      </c>
      <c r="G79" s="401"/>
      <c r="H79" s="401"/>
      <c r="I79" s="401"/>
      <c r="J79" s="401">
        <v>20</v>
      </c>
      <c r="K79" s="401">
        <v>5</v>
      </c>
      <c r="L79" s="401"/>
      <c r="M79" s="401"/>
      <c r="N79" s="401"/>
      <c r="O79" s="401"/>
      <c r="P79" s="401">
        <v>1</v>
      </c>
      <c r="Q79" s="401"/>
      <c r="R79" s="401"/>
      <c r="S79" s="401"/>
      <c r="T79" s="401"/>
      <c r="U79" s="401"/>
      <c r="V79" s="401"/>
      <c r="W79" s="401"/>
      <c r="X79" s="401"/>
      <c r="Y79" s="401"/>
      <c r="Z79" s="401">
        <f t="shared" ref="Z79:Z83" si="2">SUM(H79,J79,L79,N79,Q79,S79,U79,W79)</f>
        <v>20</v>
      </c>
      <c r="AA79" s="401">
        <f t="shared" ref="AA79:AA83" si="3">SUM(H79,Q79)</f>
        <v>0</v>
      </c>
      <c r="AB79" s="401">
        <f t="shared" ref="AB79:AB83" si="4">SUM(J79,S79)</f>
        <v>20</v>
      </c>
      <c r="AC79" s="401">
        <f t="shared" ref="AC79:AC83" si="5">SUM(L79,U79)</f>
        <v>0</v>
      </c>
      <c r="AD79" s="401">
        <f t="shared" ref="AD79:AD83" si="6">SUM(N79,W79)</f>
        <v>0</v>
      </c>
      <c r="AE79" s="401">
        <f t="shared" ref="AE79:AE83" si="7">SUM(H79:N79,Q79:X79,O79)</f>
        <v>25</v>
      </c>
      <c r="AF79" s="401">
        <f t="shared" ref="AF79:AF83" si="8">SUM(P79,Y79)</f>
        <v>1</v>
      </c>
    </row>
    <row r="80" spans="1:32" s="149" customFormat="1" ht="24.75" customHeight="1">
      <c r="A80" s="604"/>
      <c r="B80" s="106">
        <v>66</v>
      </c>
      <c r="C80" s="137" t="s">
        <v>571</v>
      </c>
      <c r="D80" s="401" t="s">
        <v>590</v>
      </c>
      <c r="E80" s="137"/>
      <c r="F80" s="401">
        <v>11</v>
      </c>
      <c r="G80" s="401"/>
      <c r="H80" s="401"/>
      <c r="I80" s="401"/>
      <c r="J80" s="401">
        <v>20</v>
      </c>
      <c r="K80" s="401">
        <v>5</v>
      </c>
      <c r="L80" s="401"/>
      <c r="M80" s="401"/>
      <c r="N80" s="401"/>
      <c r="O80" s="401"/>
      <c r="P80" s="401">
        <v>1</v>
      </c>
      <c r="Q80" s="401"/>
      <c r="R80" s="401"/>
      <c r="S80" s="401"/>
      <c r="T80" s="401"/>
      <c r="U80" s="401"/>
      <c r="V80" s="401"/>
      <c r="W80" s="401"/>
      <c r="X80" s="401"/>
      <c r="Y80" s="401"/>
      <c r="Z80" s="401">
        <f t="shared" si="2"/>
        <v>20</v>
      </c>
      <c r="AA80" s="401">
        <f t="shared" si="3"/>
        <v>0</v>
      </c>
      <c r="AB80" s="401">
        <f t="shared" si="4"/>
        <v>20</v>
      </c>
      <c r="AC80" s="401">
        <f t="shared" si="5"/>
        <v>0</v>
      </c>
      <c r="AD80" s="401">
        <f t="shared" si="6"/>
        <v>0</v>
      </c>
      <c r="AE80" s="401">
        <f t="shared" si="7"/>
        <v>25</v>
      </c>
      <c r="AF80" s="401">
        <f t="shared" si="8"/>
        <v>1</v>
      </c>
    </row>
    <row r="81" spans="1:32" s="149" customFormat="1" ht="27" customHeight="1">
      <c r="A81" s="604"/>
      <c r="B81" s="106">
        <v>67</v>
      </c>
      <c r="C81" s="137" t="s">
        <v>573</v>
      </c>
      <c r="D81" s="401" t="s">
        <v>591</v>
      </c>
      <c r="E81" s="137"/>
      <c r="F81" s="401">
        <v>12</v>
      </c>
      <c r="G81" s="401"/>
      <c r="H81" s="401"/>
      <c r="I81" s="401"/>
      <c r="J81" s="401"/>
      <c r="K81" s="401"/>
      <c r="L81" s="401"/>
      <c r="M81" s="401"/>
      <c r="N81" s="401"/>
      <c r="O81" s="401"/>
      <c r="P81" s="401"/>
      <c r="Q81" s="401"/>
      <c r="R81" s="401"/>
      <c r="S81" s="401">
        <v>20</v>
      </c>
      <c r="T81" s="401">
        <v>30</v>
      </c>
      <c r="U81" s="401"/>
      <c r="V81" s="401"/>
      <c r="W81" s="401"/>
      <c r="X81" s="401"/>
      <c r="Y81" s="401">
        <v>2</v>
      </c>
      <c r="Z81" s="401">
        <f t="shared" si="2"/>
        <v>20</v>
      </c>
      <c r="AA81" s="401">
        <f t="shared" si="3"/>
        <v>0</v>
      </c>
      <c r="AB81" s="401">
        <f t="shared" si="4"/>
        <v>20</v>
      </c>
      <c r="AC81" s="401">
        <f t="shared" si="5"/>
        <v>0</v>
      </c>
      <c r="AD81" s="401">
        <f t="shared" si="6"/>
        <v>0</v>
      </c>
      <c r="AE81" s="401">
        <f t="shared" si="7"/>
        <v>50</v>
      </c>
      <c r="AF81" s="401">
        <f t="shared" si="8"/>
        <v>2</v>
      </c>
    </row>
    <row r="82" spans="1:32" s="149" customFormat="1" ht="28.5" customHeight="1">
      <c r="A82" s="604"/>
      <c r="B82" s="106">
        <v>68</v>
      </c>
      <c r="C82" s="137" t="s">
        <v>574</v>
      </c>
      <c r="D82" s="401" t="s">
        <v>592</v>
      </c>
      <c r="E82" s="137"/>
      <c r="F82" s="401">
        <v>12</v>
      </c>
      <c r="G82" s="401"/>
      <c r="H82" s="401"/>
      <c r="I82" s="401"/>
      <c r="J82" s="401"/>
      <c r="K82" s="401"/>
      <c r="L82" s="401"/>
      <c r="M82" s="401"/>
      <c r="N82" s="401"/>
      <c r="O82" s="401"/>
      <c r="P82" s="401"/>
      <c r="Q82" s="401"/>
      <c r="R82" s="401"/>
      <c r="S82" s="401">
        <v>20</v>
      </c>
      <c r="T82" s="401">
        <v>30</v>
      </c>
      <c r="U82" s="401"/>
      <c r="V82" s="401"/>
      <c r="W82" s="401"/>
      <c r="X82" s="401"/>
      <c r="Y82" s="401">
        <v>2</v>
      </c>
      <c r="Z82" s="401">
        <f t="shared" si="2"/>
        <v>20</v>
      </c>
      <c r="AA82" s="401">
        <f t="shared" si="3"/>
        <v>0</v>
      </c>
      <c r="AB82" s="401">
        <f t="shared" si="4"/>
        <v>20</v>
      </c>
      <c r="AC82" s="401">
        <f t="shared" si="5"/>
        <v>0</v>
      </c>
      <c r="AD82" s="401">
        <f t="shared" si="6"/>
        <v>0</v>
      </c>
      <c r="AE82" s="401">
        <f t="shared" si="7"/>
        <v>50</v>
      </c>
      <c r="AF82" s="401">
        <f t="shared" si="8"/>
        <v>2</v>
      </c>
    </row>
    <row r="83" spans="1:32" s="149" customFormat="1" ht="28.5" customHeight="1">
      <c r="A83" s="604"/>
      <c r="B83" s="106">
        <v>69</v>
      </c>
      <c r="C83" s="137" t="s">
        <v>575</v>
      </c>
      <c r="D83" s="401" t="s">
        <v>593</v>
      </c>
      <c r="E83" s="137"/>
      <c r="F83" s="401">
        <v>12</v>
      </c>
      <c r="G83" s="401"/>
      <c r="H83" s="401"/>
      <c r="I83" s="401"/>
      <c r="J83" s="401"/>
      <c r="K83" s="401"/>
      <c r="L83" s="401"/>
      <c r="M83" s="401"/>
      <c r="N83" s="401"/>
      <c r="O83" s="401"/>
      <c r="P83" s="401"/>
      <c r="Q83" s="401"/>
      <c r="R83" s="401"/>
      <c r="S83" s="401">
        <v>20</v>
      </c>
      <c r="T83" s="401">
        <v>30</v>
      </c>
      <c r="U83" s="401"/>
      <c r="V83" s="401"/>
      <c r="W83" s="401"/>
      <c r="X83" s="401"/>
      <c r="Y83" s="401">
        <v>2</v>
      </c>
      <c r="Z83" s="401">
        <f t="shared" si="2"/>
        <v>20</v>
      </c>
      <c r="AA83" s="401">
        <f t="shared" si="3"/>
        <v>0</v>
      </c>
      <c r="AB83" s="401">
        <f t="shared" si="4"/>
        <v>20</v>
      </c>
      <c r="AC83" s="401">
        <f t="shared" si="5"/>
        <v>0</v>
      </c>
      <c r="AD83" s="401">
        <f t="shared" si="6"/>
        <v>0</v>
      </c>
      <c r="AE83" s="401">
        <f t="shared" si="7"/>
        <v>50</v>
      </c>
      <c r="AF83" s="401">
        <f t="shared" si="8"/>
        <v>2</v>
      </c>
    </row>
  </sheetData>
  <mergeCells count="41">
    <mergeCell ref="A7:A11"/>
    <mergeCell ref="C1:AF1"/>
    <mergeCell ref="B2:G2"/>
    <mergeCell ref="H2:AF2"/>
    <mergeCell ref="B3:B6"/>
    <mergeCell ref="C3:C6"/>
    <mergeCell ref="D3:D6"/>
    <mergeCell ref="E3:G4"/>
    <mergeCell ref="H3:I5"/>
    <mergeCell ref="J3:K5"/>
    <mergeCell ref="L3:M5"/>
    <mergeCell ref="E5:E6"/>
    <mergeCell ref="F5:F6"/>
    <mergeCell ref="G5:G6"/>
    <mergeCell ref="B7:AF7"/>
    <mergeCell ref="AC3:AC6"/>
    <mergeCell ref="AB3:AB6"/>
    <mergeCell ref="AE3:AE6"/>
    <mergeCell ref="AF3:AF6"/>
    <mergeCell ref="AD3:AD6"/>
    <mergeCell ref="N3:O5"/>
    <mergeCell ref="P3:P6"/>
    <mergeCell ref="Q3:R5"/>
    <mergeCell ref="S3:T5"/>
    <mergeCell ref="W3:X5"/>
    <mergeCell ref="Y3:Y6"/>
    <mergeCell ref="Z3:Z6"/>
    <mergeCell ref="AA3:AA6"/>
    <mergeCell ref="U3:V5"/>
    <mergeCell ref="A76:A83"/>
    <mergeCell ref="B77:B78"/>
    <mergeCell ref="B68:B69"/>
    <mergeCell ref="B47:AF47"/>
    <mergeCell ref="B12:AF12"/>
    <mergeCell ref="A23:A33"/>
    <mergeCell ref="B23:AF23"/>
    <mergeCell ref="A34:A46"/>
    <mergeCell ref="B34:AF34"/>
    <mergeCell ref="A12:A22"/>
    <mergeCell ref="A47:A75"/>
    <mergeCell ref="B76:AF76"/>
  </mergeCells>
  <pageMargins left="0.7" right="0.7" top="0.75" bottom="0.75" header="0.3" footer="0.3"/>
  <pageSetup paperSize="9" scale="59" fitToHeight="0" orientation="landscape" r:id="rId1"/>
  <rowBreaks count="1" manualBreakCount="1">
    <brk id="33"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12</vt:i4>
      </vt:variant>
    </vt:vector>
  </HeadingPairs>
  <TitlesOfParts>
    <vt:vector size="21" baseType="lpstr">
      <vt:lpstr>I rok</vt:lpstr>
      <vt:lpstr>II rok</vt:lpstr>
      <vt:lpstr>III rok</vt:lpstr>
      <vt:lpstr>IV rok</vt:lpstr>
      <vt:lpstr>Arkusz4</vt:lpstr>
      <vt:lpstr>V rok</vt:lpstr>
      <vt:lpstr>VI rok</vt:lpstr>
      <vt:lpstr>Razem</vt:lpstr>
      <vt:lpstr>Fakultety</vt:lpstr>
      <vt:lpstr>'I rok'!Obszar_wydruku</vt:lpstr>
      <vt:lpstr>'II rok'!Obszar_wydruku</vt:lpstr>
      <vt:lpstr>'III rok'!Obszar_wydruku</vt:lpstr>
      <vt:lpstr>'IV rok'!Obszar_wydruku</vt:lpstr>
      <vt:lpstr>Razem!Obszar_wydruku</vt:lpstr>
      <vt:lpstr>'V rok'!Obszar_wydruku</vt:lpstr>
      <vt:lpstr>'VI rok'!Obszar_wydruku</vt:lpstr>
      <vt:lpstr>'I rok'!Tytuły_wydruku</vt:lpstr>
      <vt:lpstr>'II rok'!Tytuły_wydruku</vt:lpstr>
      <vt:lpstr>'III rok'!Tytuły_wydruku</vt:lpstr>
      <vt:lpstr>'IV rok'!Tytuły_wydruku</vt:lpstr>
      <vt:lpstr>'V rok'!Tytuły_wydruku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dc:creator>
  <cp:lastModifiedBy>Monika Wasyk</cp:lastModifiedBy>
  <cp:lastPrinted>2023-10-17T07:44:10Z</cp:lastPrinted>
  <dcterms:created xsi:type="dcterms:W3CDTF">2010-12-06T08:38:47Z</dcterms:created>
  <dcterms:modified xsi:type="dcterms:W3CDTF">2026-01-13T13:52:56Z</dcterms:modified>
</cp:coreProperties>
</file>