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ane\Wszystkie dokumenty\Harmonogramy ED\"/>
    </mc:Choice>
  </mc:AlternateContent>
  <bookViews>
    <workbookView xWindow="0" yWindow="0" windowWidth="28800" windowHeight="12330" activeTab="1"/>
  </bookViews>
  <sheets>
    <sheet name="I rok" sheetId="4" r:id="rId1"/>
    <sheet name="II rok" sheetId="8" r:id="rId2"/>
    <sheet name="III rok" sheetId="9" r:id="rId3"/>
    <sheet name="IV rok" sheetId="10" r:id="rId4"/>
    <sheet name="Arkusz4" sheetId="13" state="hidden" r:id="rId5"/>
    <sheet name="V rok" sheetId="11" r:id="rId6"/>
    <sheet name="VI rok" sheetId="14" r:id="rId7"/>
    <sheet name="Fully study plan" sheetId="5" r:id="rId8"/>
    <sheet name="Elective course" sheetId="15" r:id="rId9"/>
  </sheets>
  <externalReferences>
    <externalReference r:id="rId10"/>
  </externalReferences>
  <definedNames>
    <definedName name="_xlnm.Print_Area" localSheetId="7">'Fully study plan'!$A$1:$M$144</definedName>
    <definedName name="_xlnm.Print_Area" localSheetId="0">'I rok'!$A$1:$AE$79</definedName>
    <definedName name="_xlnm.Print_Area" localSheetId="1">'II rok'!$A$1:$AE$91</definedName>
    <definedName name="_xlnm.Print_Area" localSheetId="2">'III rok'!$A$1:$AE$72</definedName>
    <definedName name="_xlnm.Print_Area" localSheetId="3">'IV rok'!$A$1:$AE$76</definedName>
    <definedName name="_xlnm.Print_Area" localSheetId="5">'V rok'!$A$1:$AE$101</definedName>
    <definedName name="_xlnm.Print_Area" localSheetId="6">'VI rok'!$A$1:$AE$23</definedName>
    <definedName name="_xlnm.Print_Titles" localSheetId="0">'I rok'!$5:$9</definedName>
    <definedName name="_xlnm.Print_Titles" localSheetId="1">'II rok'!$5:$9</definedName>
    <definedName name="_xlnm.Print_Titles" localSheetId="2">'III rok'!$5:$9</definedName>
    <definedName name="_xlnm.Print_Titles" localSheetId="3">'IV rok'!$6:$9</definedName>
    <definedName name="_xlnm.Print_Titles" localSheetId="5">'V rok'!$6:$9</definedName>
  </definedNames>
  <calcPr calcId="162913"/>
</workbook>
</file>

<file path=xl/calcChain.xml><?xml version="1.0" encoding="utf-8"?>
<calcChain xmlns="http://schemas.openxmlformats.org/spreadsheetml/2006/main">
  <c r="Y36" i="9" l="1"/>
  <c r="E121" i="5" s="1"/>
  <c r="Z36" i="9"/>
  <c r="F121" i="5" s="1"/>
  <c r="AA36" i="9"/>
  <c r="G121" i="5" s="1"/>
  <c r="AB36" i="9"/>
  <c r="H121" i="5" s="1"/>
  <c r="AC36" i="9"/>
  <c r="I121" i="5" s="1"/>
  <c r="AD36" i="9"/>
  <c r="J121" i="5" s="1"/>
  <c r="AE36" i="9"/>
  <c r="K121" i="5" s="1"/>
  <c r="H117" i="5" l="1"/>
  <c r="H118" i="5"/>
  <c r="H116" i="5"/>
  <c r="H115" i="5"/>
  <c r="H114" i="5"/>
  <c r="H113" i="5"/>
  <c r="Y39" i="8"/>
  <c r="E113" i="5" s="1"/>
  <c r="Y57" i="4"/>
  <c r="Z57" i="4"/>
  <c r="AA57" i="4"/>
  <c r="AB57" i="4"/>
  <c r="AC57" i="4"/>
  <c r="AD57" i="4"/>
  <c r="AE57" i="4"/>
  <c r="Y58" i="4"/>
  <c r="Z58" i="4"/>
  <c r="AA58" i="4"/>
  <c r="AB58" i="4"/>
  <c r="AC58" i="4"/>
  <c r="AD58" i="4"/>
  <c r="AE58" i="4"/>
  <c r="C57" i="4"/>
  <c r="C56" i="4"/>
  <c r="C58" i="4"/>
  <c r="C55" i="4"/>
  <c r="Y66" i="8"/>
  <c r="Z66" i="8"/>
  <c r="AA66" i="8"/>
  <c r="AB66" i="8"/>
  <c r="AC66" i="8"/>
  <c r="AD66" i="8"/>
  <c r="AE66" i="8"/>
  <c r="Y67" i="8"/>
  <c r="Z67" i="8"/>
  <c r="AA67" i="8"/>
  <c r="AB67" i="8"/>
  <c r="AC67" i="8"/>
  <c r="AD67" i="8"/>
  <c r="AE67" i="8"/>
  <c r="C66" i="8"/>
  <c r="C67" i="8"/>
  <c r="O45" i="8"/>
  <c r="O26" i="4"/>
  <c r="Y55" i="4"/>
  <c r="Z55" i="4"/>
  <c r="AA55" i="4"/>
  <c r="AB55" i="4"/>
  <c r="AC55" i="4"/>
  <c r="AD55" i="4"/>
  <c r="AE55" i="4"/>
  <c r="Y56" i="4"/>
  <c r="Z56" i="4"/>
  <c r="AA56" i="4"/>
  <c r="AB56" i="4"/>
  <c r="AC56" i="4"/>
  <c r="AD56" i="4"/>
  <c r="AE56" i="4"/>
  <c r="Y54" i="4"/>
  <c r="Y18" i="4" l="1"/>
  <c r="Z18" i="4"/>
  <c r="AA18" i="4"/>
  <c r="AB18" i="4"/>
  <c r="AC18" i="4"/>
  <c r="AD18" i="4"/>
  <c r="AE18" i="4"/>
  <c r="AE17" i="4"/>
  <c r="Y17" i="4"/>
  <c r="Y16" i="4"/>
  <c r="Z16" i="4"/>
  <c r="AA16" i="4"/>
  <c r="AB16" i="4"/>
  <c r="AC16" i="4"/>
  <c r="AD16" i="4"/>
  <c r="AE16" i="4"/>
  <c r="Z17" i="4"/>
  <c r="AA17" i="4"/>
  <c r="AB17" i="4"/>
  <c r="AC17" i="4"/>
  <c r="AD17" i="4"/>
  <c r="Y15" i="4"/>
  <c r="Y39" i="4"/>
  <c r="E110" i="5" s="1"/>
  <c r="Z39" i="4"/>
  <c r="F110" i="5" s="1"/>
  <c r="AA39" i="4"/>
  <c r="G110" i="5" s="1"/>
  <c r="AB39" i="4"/>
  <c r="H110" i="5" s="1"/>
  <c r="AC39" i="4"/>
  <c r="I110" i="5" s="1"/>
  <c r="AD39" i="4"/>
  <c r="J110" i="5" s="1"/>
  <c r="AE39" i="4"/>
  <c r="K110" i="5" s="1"/>
  <c r="Y48" i="9"/>
  <c r="Z48" i="9"/>
  <c r="AA48" i="9"/>
  <c r="AB48" i="9"/>
  <c r="AC48" i="9"/>
  <c r="AD48" i="9"/>
  <c r="AE48" i="9"/>
  <c r="Y49" i="9"/>
  <c r="Z49" i="9"/>
  <c r="AA49" i="9"/>
  <c r="AB49" i="9"/>
  <c r="AC49" i="9"/>
  <c r="AD49" i="9"/>
  <c r="AE49" i="9"/>
  <c r="Y50" i="9"/>
  <c r="Z50" i="9"/>
  <c r="AA50" i="9"/>
  <c r="AB50" i="9"/>
  <c r="AC50" i="9"/>
  <c r="AD50" i="9"/>
  <c r="AE50" i="9"/>
  <c r="Q19" i="9"/>
  <c r="R19" i="9"/>
  <c r="S19" i="9"/>
  <c r="T19" i="9"/>
  <c r="U19" i="9"/>
  <c r="V19" i="9"/>
  <c r="W19" i="9"/>
  <c r="X19" i="9"/>
  <c r="P19" i="9"/>
  <c r="O19" i="9"/>
  <c r="N19" i="9"/>
  <c r="M19" i="9"/>
  <c r="L19" i="9"/>
  <c r="K19" i="9"/>
  <c r="J19" i="9"/>
  <c r="I19" i="9"/>
  <c r="H19" i="9"/>
  <c r="G19" i="9"/>
  <c r="AE16" i="9"/>
  <c r="AD16" i="9"/>
  <c r="AC16" i="9"/>
  <c r="AB16" i="9"/>
  <c r="AA16" i="9"/>
  <c r="Z16" i="9"/>
  <c r="Y16" i="9"/>
  <c r="C16" i="9"/>
  <c r="C11" i="9" l="1"/>
  <c r="C28" i="4" l="1"/>
  <c r="C67" i="11" l="1"/>
  <c r="Z71" i="15"/>
  <c r="AA71" i="15"/>
  <c r="AB71" i="15"/>
  <c r="AC71" i="15"/>
  <c r="AD71" i="15"/>
  <c r="AE71" i="15"/>
  <c r="AF71" i="15"/>
  <c r="Z72" i="15"/>
  <c r="AA72" i="15"/>
  <c r="AB72" i="15"/>
  <c r="AC72" i="15"/>
  <c r="AD72" i="15"/>
  <c r="AE72" i="15"/>
  <c r="AF72" i="15"/>
  <c r="Z73" i="15"/>
  <c r="AA73" i="15"/>
  <c r="AB73" i="15"/>
  <c r="AC73" i="15"/>
  <c r="AD73" i="15"/>
  <c r="AE73" i="15"/>
  <c r="AF73" i="15"/>
  <c r="Z74" i="15"/>
  <c r="AA74" i="15"/>
  <c r="AB74" i="15"/>
  <c r="AC74" i="15"/>
  <c r="AD74" i="15"/>
  <c r="AE74" i="15"/>
  <c r="AF74" i="15"/>
  <c r="Z75" i="15"/>
  <c r="AA75" i="15"/>
  <c r="AB75" i="15"/>
  <c r="AC75" i="15"/>
  <c r="AD75" i="15"/>
  <c r="AE75" i="15"/>
  <c r="AF75" i="15"/>
  <c r="Z76" i="15"/>
  <c r="AA76" i="15"/>
  <c r="AB76" i="15"/>
  <c r="AC76" i="15"/>
  <c r="AD76" i="15"/>
  <c r="AE76" i="15"/>
  <c r="AF76" i="15"/>
  <c r="Z77" i="15"/>
  <c r="AA77" i="15"/>
  <c r="AB77" i="15"/>
  <c r="AC77" i="15"/>
  <c r="AD77" i="15"/>
  <c r="AE77" i="15"/>
  <c r="AF77" i="15"/>
  <c r="Z78" i="15"/>
  <c r="AA78" i="15"/>
  <c r="AB78" i="15"/>
  <c r="AC78" i="15"/>
  <c r="AD78" i="15"/>
  <c r="AE78" i="15"/>
  <c r="AF78" i="15"/>
  <c r="Z79" i="15"/>
  <c r="AA79" i="15"/>
  <c r="AB79" i="15"/>
  <c r="AC79" i="15"/>
  <c r="AD79" i="15"/>
  <c r="AE79" i="15"/>
  <c r="AF79" i="15"/>
  <c r="Z80" i="15"/>
  <c r="AA80" i="15"/>
  <c r="AB80" i="15"/>
  <c r="AC80" i="15"/>
  <c r="AD80" i="15"/>
  <c r="AE80" i="15"/>
  <c r="AF80" i="15"/>
  <c r="Z81" i="15"/>
  <c r="AA81" i="15"/>
  <c r="AB81" i="15"/>
  <c r="AC81" i="15"/>
  <c r="AD81" i="15"/>
  <c r="AE81" i="15"/>
  <c r="AF81" i="15"/>
  <c r="Z82" i="15"/>
  <c r="AA82" i="15"/>
  <c r="AB82" i="15"/>
  <c r="AC82" i="15"/>
  <c r="AD82" i="15"/>
  <c r="AE82" i="15"/>
  <c r="AF82" i="15"/>
  <c r="Z70" i="15"/>
  <c r="AA70" i="15"/>
  <c r="AB70" i="15"/>
  <c r="AC70" i="15"/>
  <c r="AD70" i="15"/>
  <c r="AE70" i="15"/>
  <c r="AF70" i="15"/>
  <c r="Z59" i="15"/>
  <c r="Z58" i="15"/>
  <c r="Z61" i="15"/>
  <c r="AA61" i="15"/>
  <c r="AB61" i="15"/>
  <c r="AC61" i="15"/>
  <c r="AD61" i="15"/>
  <c r="AE61" i="15"/>
  <c r="AF61" i="15"/>
  <c r="Z62" i="15"/>
  <c r="AA62" i="15"/>
  <c r="AB62" i="15"/>
  <c r="AC62" i="15"/>
  <c r="AD62" i="15"/>
  <c r="AE62" i="15"/>
  <c r="AF62" i="15"/>
  <c r="Z63" i="15"/>
  <c r="AA63" i="15"/>
  <c r="AB63" i="15"/>
  <c r="AC63" i="15"/>
  <c r="AD63" i="15"/>
  <c r="AE63" i="15"/>
  <c r="AF63" i="15"/>
  <c r="Z64" i="15"/>
  <c r="AA64" i="15"/>
  <c r="AB64" i="15"/>
  <c r="AC64" i="15"/>
  <c r="AD64" i="15"/>
  <c r="AE64" i="15"/>
  <c r="AF64" i="15"/>
  <c r="Z65" i="15"/>
  <c r="AA65" i="15"/>
  <c r="AB65" i="15"/>
  <c r="AC65" i="15"/>
  <c r="AD65" i="15"/>
  <c r="AE65" i="15"/>
  <c r="AF65" i="15"/>
  <c r="Z66" i="15"/>
  <c r="AA66" i="15"/>
  <c r="AB66" i="15"/>
  <c r="AC66" i="15"/>
  <c r="AD66" i="15"/>
  <c r="AE66" i="15"/>
  <c r="AF66" i="15"/>
  <c r="Z67" i="15"/>
  <c r="AA67" i="15"/>
  <c r="AB67" i="15"/>
  <c r="AC67" i="15"/>
  <c r="AD67" i="15"/>
  <c r="AE67" i="15"/>
  <c r="AF67" i="15"/>
  <c r="Z68" i="15"/>
  <c r="AA68" i="15"/>
  <c r="AB68" i="15"/>
  <c r="AC68" i="15"/>
  <c r="AD68" i="15"/>
  <c r="AE68" i="15"/>
  <c r="AF68" i="15"/>
  <c r="Z69" i="15"/>
  <c r="AA69" i="15"/>
  <c r="AB69" i="15"/>
  <c r="AC69" i="15"/>
  <c r="AD69" i="15"/>
  <c r="AE69" i="15"/>
  <c r="AF69" i="15"/>
  <c r="Y67" i="11"/>
  <c r="Z67" i="11"/>
  <c r="AA67" i="11"/>
  <c r="AB67" i="11"/>
  <c r="AC67" i="11"/>
  <c r="AD67" i="11"/>
  <c r="AE67" i="11"/>
  <c r="Y68" i="11"/>
  <c r="Z68" i="11"/>
  <c r="AA68" i="11"/>
  <c r="AB68" i="11"/>
  <c r="AC68" i="11"/>
  <c r="AD68" i="11"/>
  <c r="AE68" i="11"/>
  <c r="C11" i="4" l="1"/>
  <c r="AD51" i="11" l="1"/>
  <c r="AA34" i="4" l="1"/>
  <c r="AE26" i="15" l="1"/>
  <c r="AE27" i="15"/>
  <c r="C60" i="8"/>
  <c r="C61" i="8"/>
  <c r="C62" i="8"/>
  <c r="C63" i="8"/>
  <c r="C64" i="8"/>
  <c r="C65" i="8"/>
  <c r="C68" i="8"/>
  <c r="C69" i="8"/>
  <c r="C70" i="8"/>
  <c r="C71" i="8"/>
  <c r="C72" i="8"/>
  <c r="C59" i="8"/>
  <c r="C58" i="8"/>
  <c r="C57" i="8"/>
  <c r="C20" i="15"/>
  <c r="AE72" i="8" l="1"/>
  <c r="AD72" i="8"/>
  <c r="AC72" i="8"/>
  <c r="AB72" i="8"/>
  <c r="AA72" i="8"/>
  <c r="Z72" i="8"/>
  <c r="Y72" i="8"/>
  <c r="AE71" i="8"/>
  <c r="AD71" i="8"/>
  <c r="AC71" i="8"/>
  <c r="AB71" i="8"/>
  <c r="AA71" i="8"/>
  <c r="Z71" i="8"/>
  <c r="Y71" i="8"/>
  <c r="AE70" i="8"/>
  <c r="AD70" i="8"/>
  <c r="AC70" i="8"/>
  <c r="AB70" i="8"/>
  <c r="AA70" i="8"/>
  <c r="Z70" i="8"/>
  <c r="Y70" i="8"/>
  <c r="AE69" i="8"/>
  <c r="AD69" i="8"/>
  <c r="AC69" i="8"/>
  <c r="AB69" i="8"/>
  <c r="AA69" i="8"/>
  <c r="Z69" i="8"/>
  <c r="Y69" i="8"/>
  <c r="AE68" i="8"/>
  <c r="AD68" i="8"/>
  <c r="AC68" i="8"/>
  <c r="AB68" i="8"/>
  <c r="AA68" i="8"/>
  <c r="Z68" i="8"/>
  <c r="Y68" i="8"/>
  <c r="AE65" i="8"/>
  <c r="AD65" i="8"/>
  <c r="AC65" i="8"/>
  <c r="AB65" i="8"/>
  <c r="AA65" i="8"/>
  <c r="Z65" i="8"/>
  <c r="Y65" i="8"/>
  <c r="AE64" i="8"/>
  <c r="AD64" i="8"/>
  <c r="AC64" i="8"/>
  <c r="AB64" i="8"/>
  <c r="AA64" i="8"/>
  <c r="Z64" i="8"/>
  <c r="Y64" i="8"/>
  <c r="AE63" i="8"/>
  <c r="AD63" i="8"/>
  <c r="AC63" i="8"/>
  <c r="AB63" i="8"/>
  <c r="AA63" i="8"/>
  <c r="Z63" i="8"/>
  <c r="Y63" i="8"/>
  <c r="AE62" i="8"/>
  <c r="AD62" i="8"/>
  <c r="AC62" i="8"/>
  <c r="AB62" i="8"/>
  <c r="AA62" i="8"/>
  <c r="Z62" i="8"/>
  <c r="Y62" i="8"/>
  <c r="AE61" i="8"/>
  <c r="AD61" i="8"/>
  <c r="AC61" i="8"/>
  <c r="AB61" i="8"/>
  <c r="AA61" i="8"/>
  <c r="Z61" i="8"/>
  <c r="Y61" i="8"/>
  <c r="AD60" i="8"/>
  <c r="AC60" i="8"/>
  <c r="AB60" i="8"/>
  <c r="AA60" i="8"/>
  <c r="Z60" i="8"/>
  <c r="Y60" i="8"/>
  <c r="AE59" i="8"/>
  <c r="AD59" i="8"/>
  <c r="AC59" i="8"/>
  <c r="AB59" i="8"/>
  <c r="AA59" i="8"/>
  <c r="Z59" i="8"/>
  <c r="Y59" i="8"/>
  <c r="AE58" i="8"/>
  <c r="AC58" i="8"/>
  <c r="AB58" i="8"/>
  <c r="AA58" i="8"/>
  <c r="Z58" i="8"/>
  <c r="Y58" i="8"/>
  <c r="AE57" i="8"/>
  <c r="AD57" i="8"/>
  <c r="AC57" i="8"/>
  <c r="AB57" i="8"/>
  <c r="AA57" i="8"/>
  <c r="Z57" i="8"/>
  <c r="Y57" i="8"/>
  <c r="H19" i="10" l="1"/>
  <c r="Y43" i="8"/>
  <c r="E117" i="5" s="1"/>
  <c r="Z43" i="8"/>
  <c r="F117" i="5" s="1"/>
  <c r="AA43" i="8"/>
  <c r="G117" i="5" s="1"/>
  <c r="AB43" i="8"/>
  <c r="AC43" i="8"/>
  <c r="I116" i="5" s="1"/>
  <c r="AD43" i="8"/>
  <c r="J117" i="5" s="1"/>
  <c r="AE43" i="8"/>
  <c r="K117" i="5" s="1"/>
  <c r="H19" i="14" l="1"/>
  <c r="I19" i="14"/>
  <c r="J19" i="14"/>
  <c r="K19" i="14"/>
  <c r="L19" i="14"/>
  <c r="M19" i="14"/>
  <c r="N19" i="14"/>
  <c r="O19" i="14"/>
  <c r="P19" i="14"/>
  <c r="Q19" i="14"/>
  <c r="R19" i="14"/>
  <c r="S19" i="14"/>
  <c r="T19" i="14"/>
  <c r="U19" i="14"/>
  <c r="V19" i="14"/>
  <c r="W19" i="14"/>
  <c r="X19" i="14"/>
  <c r="G19" i="14"/>
  <c r="S47" i="11"/>
  <c r="J47" i="11"/>
  <c r="G47" i="11"/>
  <c r="W31" i="11"/>
  <c r="T31" i="11"/>
  <c r="Q31" i="11"/>
  <c r="M31" i="11"/>
  <c r="K31" i="11"/>
  <c r="I31" i="11"/>
  <c r="G31" i="11"/>
  <c r="V18" i="11"/>
  <c r="T18" i="11"/>
  <c r="M18" i="11"/>
  <c r="J18" i="11"/>
  <c r="G18" i="11"/>
  <c r="P36" i="10"/>
  <c r="I36" i="10"/>
  <c r="G36" i="10"/>
  <c r="R25" i="10"/>
  <c r="V25" i="10"/>
  <c r="T25" i="10"/>
  <c r="M25" i="10"/>
  <c r="K25" i="10"/>
  <c r="H25" i="10"/>
  <c r="V19" i="10"/>
  <c r="S19" i="10"/>
  <c r="M19" i="10"/>
  <c r="K19" i="10"/>
  <c r="G19" i="10"/>
  <c r="S40" i="9"/>
  <c r="M40" i="9"/>
  <c r="J40" i="9"/>
  <c r="G40" i="9"/>
  <c r="R26" i="9"/>
  <c r="J26" i="9"/>
  <c r="M26" i="9"/>
  <c r="G26" i="9"/>
  <c r="R14" i="9"/>
  <c r="M14" i="9"/>
  <c r="I14" i="9"/>
  <c r="G14" i="9"/>
  <c r="P45" i="8"/>
  <c r="S45" i="8"/>
  <c r="M45" i="8"/>
  <c r="J45" i="8"/>
  <c r="G45" i="8"/>
  <c r="R37" i="8"/>
  <c r="L37" i="8"/>
  <c r="I37" i="8"/>
  <c r="G37" i="8"/>
  <c r="L33" i="8"/>
  <c r="T33" i="8"/>
  <c r="S29" i="8"/>
  <c r="P29" i="8"/>
  <c r="I29" i="8"/>
  <c r="H29" i="8"/>
  <c r="G29" i="8"/>
  <c r="Q24" i="8"/>
  <c r="R24" i="8"/>
  <c r="S24" i="8"/>
  <c r="T24" i="8"/>
  <c r="U24" i="8"/>
  <c r="V24" i="8"/>
  <c r="W24" i="8"/>
  <c r="X24" i="8"/>
  <c r="P24" i="8"/>
  <c r="G24" i="8"/>
  <c r="H24" i="8"/>
  <c r="J24" i="8"/>
  <c r="K24" i="8"/>
  <c r="L24" i="8"/>
  <c r="M24" i="8"/>
  <c r="N24" i="8"/>
  <c r="O24" i="8"/>
  <c r="I24" i="8"/>
  <c r="T20" i="8"/>
  <c r="S20" i="8"/>
  <c r="R20" i="8"/>
  <c r="Q20" i="8"/>
  <c r="P20" i="8"/>
  <c r="U20" i="8"/>
  <c r="V20" i="8"/>
  <c r="W20" i="8"/>
  <c r="X20" i="8"/>
  <c r="O20" i="8"/>
  <c r="H20" i="8"/>
  <c r="I20" i="8"/>
  <c r="J20" i="8"/>
  <c r="K20" i="8"/>
  <c r="L20" i="8"/>
  <c r="M20" i="8"/>
  <c r="N20" i="8"/>
  <c r="G20" i="8"/>
  <c r="T14" i="8"/>
  <c r="V14" i="8"/>
  <c r="R14" i="8"/>
  <c r="K14" i="8"/>
  <c r="I14" i="8"/>
  <c r="H14" i="8"/>
  <c r="G14" i="8"/>
  <c r="V42" i="4"/>
  <c r="R42" i="4"/>
  <c r="J42" i="4"/>
  <c r="H42" i="4"/>
  <c r="G42" i="4"/>
  <c r="Q35" i="4"/>
  <c r="R35" i="4"/>
  <c r="S35" i="4"/>
  <c r="T35" i="4"/>
  <c r="U35" i="4"/>
  <c r="V35" i="4"/>
  <c r="W35" i="4"/>
  <c r="X35" i="4"/>
  <c r="P35" i="4"/>
  <c r="H35" i="4"/>
  <c r="I35" i="4"/>
  <c r="J35" i="4"/>
  <c r="K35" i="4"/>
  <c r="L35" i="4"/>
  <c r="M35" i="4"/>
  <c r="N35" i="4"/>
  <c r="O35" i="4"/>
  <c r="G35" i="4"/>
  <c r="V26" i="4"/>
  <c r="Q26" i="4"/>
  <c r="R26" i="4"/>
  <c r="M26" i="4"/>
  <c r="G26" i="4"/>
  <c r="Q19" i="4"/>
  <c r="R19" i="4"/>
  <c r="S19" i="4"/>
  <c r="T19" i="4"/>
  <c r="U19" i="4"/>
  <c r="V19" i="4"/>
  <c r="W19" i="4"/>
  <c r="X19" i="4"/>
  <c r="P19" i="4"/>
  <c r="G19" i="4"/>
  <c r="U13" i="4"/>
  <c r="Q13" i="4"/>
  <c r="R13" i="4"/>
  <c r="S13" i="4"/>
  <c r="T13" i="4"/>
  <c r="V13" i="4"/>
  <c r="W13" i="4"/>
  <c r="X13" i="4"/>
  <c r="P13" i="4"/>
  <c r="K13" i="4"/>
  <c r="H13" i="4"/>
  <c r="I13" i="4"/>
  <c r="J13" i="4"/>
  <c r="L13" i="4"/>
  <c r="M13" i="4"/>
  <c r="N13" i="4"/>
  <c r="O13" i="4"/>
  <c r="G13" i="4"/>
  <c r="N26" i="4"/>
  <c r="J26" i="4"/>
  <c r="H26" i="4"/>
  <c r="I26" i="4"/>
  <c r="K26" i="4"/>
  <c r="L26" i="4"/>
  <c r="C18" i="14" l="1"/>
  <c r="C73" i="11"/>
  <c r="C72" i="11"/>
  <c r="C71" i="11"/>
  <c r="C70" i="11"/>
  <c r="C69" i="11"/>
  <c r="C66" i="11"/>
  <c r="C65" i="11"/>
  <c r="C64" i="11"/>
  <c r="C63" i="11"/>
  <c r="C62" i="11"/>
  <c r="C61" i="11"/>
  <c r="C60" i="11"/>
  <c r="C59" i="11"/>
  <c r="C58" i="11"/>
  <c r="C57" i="11"/>
  <c r="C56" i="11"/>
  <c r="C55" i="11"/>
  <c r="C54" i="11"/>
  <c r="C53" i="11"/>
  <c r="C52" i="11"/>
  <c r="C51" i="11"/>
  <c r="C49" i="10"/>
  <c r="C48" i="10"/>
  <c r="C47" i="10"/>
  <c r="C46" i="10"/>
  <c r="C45" i="10"/>
  <c r="C44" i="10"/>
  <c r="C43" i="10"/>
  <c r="C42" i="10"/>
  <c r="C41" i="10"/>
  <c r="C40" i="10"/>
  <c r="C57" i="9"/>
  <c r="C56" i="9"/>
  <c r="C55" i="9"/>
  <c r="C54" i="9"/>
  <c r="C53" i="9"/>
  <c r="C52" i="9"/>
  <c r="C51" i="9"/>
  <c r="C47" i="9"/>
  <c r="C46" i="9"/>
  <c r="C45" i="9"/>
  <c r="C44" i="9"/>
  <c r="C50" i="9"/>
  <c r="C49" i="9"/>
  <c r="C48" i="9"/>
  <c r="AA59" i="15"/>
  <c r="AB59" i="15"/>
  <c r="AC59" i="15"/>
  <c r="AD59" i="15"/>
  <c r="AE59" i="15"/>
  <c r="AF59" i="15"/>
  <c r="Z60" i="15"/>
  <c r="AA60" i="15"/>
  <c r="AB60" i="15"/>
  <c r="AC60" i="15"/>
  <c r="AD60" i="15"/>
  <c r="AE60" i="15"/>
  <c r="AF60" i="15"/>
  <c r="AF58" i="15"/>
  <c r="AE58" i="15"/>
  <c r="AD58" i="15"/>
  <c r="AC58" i="15"/>
  <c r="AB58" i="15"/>
  <c r="AA58" i="15"/>
  <c r="Z48" i="15"/>
  <c r="AA48" i="15"/>
  <c r="AB48" i="15"/>
  <c r="AC48" i="15"/>
  <c r="AD48" i="15"/>
  <c r="AE48" i="15"/>
  <c r="AF48" i="15"/>
  <c r="Z49" i="15"/>
  <c r="AA49" i="15"/>
  <c r="AB49" i="15"/>
  <c r="AC49" i="15"/>
  <c r="AD49" i="15"/>
  <c r="AE49" i="15"/>
  <c r="AF49" i="15"/>
  <c r="Z50" i="15"/>
  <c r="AA50" i="15"/>
  <c r="AB50" i="15"/>
  <c r="AC50" i="15"/>
  <c r="AD50" i="15"/>
  <c r="AE50" i="15"/>
  <c r="AF50" i="15"/>
  <c r="Z51" i="15"/>
  <c r="AA51" i="15"/>
  <c r="AB51" i="15"/>
  <c r="AC51" i="15"/>
  <c r="AD51" i="15"/>
  <c r="AE51" i="15"/>
  <c r="AF51" i="15"/>
  <c r="AA52" i="15"/>
  <c r="AB52" i="15"/>
  <c r="AC52" i="15"/>
  <c r="AD52" i="15"/>
  <c r="AE52" i="15"/>
  <c r="AF52" i="15"/>
  <c r="Z53" i="15"/>
  <c r="AA53" i="15"/>
  <c r="AB53" i="15"/>
  <c r="AC53" i="15"/>
  <c r="AD53" i="15"/>
  <c r="AE53" i="15"/>
  <c r="AF53" i="15"/>
  <c r="Z54" i="15"/>
  <c r="AA54" i="15"/>
  <c r="AB54" i="15"/>
  <c r="AC54" i="15"/>
  <c r="AD54" i="15"/>
  <c r="AE54" i="15"/>
  <c r="AF54" i="15"/>
  <c r="Z55" i="15"/>
  <c r="AA55" i="15"/>
  <c r="AB55" i="15"/>
  <c r="AC55" i="15"/>
  <c r="AD55" i="15"/>
  <c r="AE55" i="15"/>
  <c r="AF55" i="15"/>
  <c r="Z56" i="15"/>
  <c r="AA56" i="15"/>
  <c r="AB56" i="15"/>
  <c r="AC56" i="15"/>
  <c r="AD56" i="15"/>
  <c r="AE56" i="15"/>
  <c r="AF56" i="15"/>
  <c r="AF47" i="15"/>
  <c r="AE47" i="15"/>
  <c r="AD47" i="15"/>
  <c r="AC47" i="15"/>
  <c r="AB47" i="15"/>
  <c r="AA47" i="15"/>
  <c r="Z47" i="15"/>
  <c r="Z33" i="15"/>
  <c r="AA33" i="15"/>
  <c r="AB33" i="15"/>
  <c r="AC33" i="15"/>
  <c r="AD33" i="15"/>
  <c r="AE33" i="15"/>
  <c r="AF33" i="15"/>
  <c r="Z34" i="15"/>
  <c r="AA34" i="15"/>
  <c r="AB34" i="15"/>
  <c r="AC34" i="15"/>
  <c r="AD34" i="15"/>
  <c r="AE34" i="15"/>
  <c r="AF34" i="15"/>
  <c r="Z35" i="15"/>
  <c r="AA35" i="15"/>
  <c r="AB35" i="15"/>
  <c r="AC35" i="15"/>
  <c r="AD35" i="15"/>
  <c r="AE35" i="15"/>
  <c r="AF35" i="15"/>
  <c r="Z36" i="15"/>
  <c r="AA36" i="15"/>
  <c r="AB36" i="15"/>
  <c r="AC36" i="15"/>
  <c r="AD36" i="15"/>
  <c r="AE36" i="15"/>
  <c r="AF36" i="15"/>
  <c r="Z37" i="15"/>
  <c r="AA37" i="15"/>
  <c r="AB37" i="15"/>
  <c r="AC37" i="15"/>
  <c r="AD37" i="15"/>
  <c r="AE37" i="15"/>
  <c r="AF37" i="15"/>
  <c r="Z38" i="15"/>
  <c r="AA38" i="15"/>
  <c r="AB38" i="15"/>
  <c r="AC38" i="15"/>
  <c r="AD38" i="15"/>
  <c r="AE38" i="15"/>
  <c r="AF38" i="15"/>
  <c r="Z39" i="15"/>
  <c r="AA39" i="15"/>
  <c r="AB39" i="15"/>
  <c r="AC39" i="15"/>
  <c r="AD39" i="15"/>
  <c r="AE39" i="15"/>
  <c r="AF39" i="15"/>
  <c r="Z40" i="15"/>
  <c r="AA40" i="15"/>
  <c r="AB40" i="15"/>
  <c r="AC40" i="15"/>
  <c r="AD40" i="15"/>
  <c r="AE40" i="15"/>
  <c r="AF40" i="15"/>
  <c r="Z41" i="15"/>
  <c r="AA41" i="15"/>
  <c r="AB41" i="15"/>
  <c r="AC41" i="15"/>
  <c r="AD41" i="15"/>
  <c r="AE41" i="15"/>
  <c r="AF41" i="15"/>
  <c r="Z42" i="15"/>
  <c r="AA42" i="15"/>
  <c r="AB42" i="15"/>
  <c r="AC42" i="15"/>
  <c r="AD42" i="15"/>
  <c r="AE42" i="15"/>
  <c r="AF42" i="15"/>
  <c r="Z43" i="15"/>
  <c r="AA43" i="15"/>
  <c r="AB43" i="15"/>
  <c r="AC43" i="15"/>
  <c r="AD43" i="15"/>
  <c r="AE43" i="15"/>
  <c r="AF43" i="15"/>
  <c r="Z44" i="15"/>
  <c r="AA44" i="15"/>
  <c r="AB44" i="15"/>
  <c r="AC44" i="15"/>
  <c r="AD44" i="15"/>
  <c r="AE44" i="15"/>
  <c r="AF44" i="15"/>
  <c r="Z45" i="15"/>
  <c r="AA45" i="15"/>
  <c r="AB45" i="15"/>
  <c r="AC45" i="15"/>
  <c r="AD45" i="15"/>
  <c r="AE45" i="15"/>
  <c r="AF45" i="15"/>
  <c r="Z32" i="15"/>
  <c r="AF32" i="15"/>
  <c r="AE32" i="15"/>
  <c r="AD32" i="15"/>
  <c r="AC32" i="15"/>
  <c r="AB32" i="15"/>
  <c r="AA32" i="15"/>
  <c r="Z18" i="15"/>
  <c r="AA18" i="15"/>
  <c r="AB18" i="15"/>
  <c r="AC18" i="15"/>
  <c r="AD18" i="15"/>
  <c r="AE18" i="15"/>
  <c r="AF18" i="15"/>
  <c r="Z19" i="15"/>
  <c r="AA19" i="15"/>
  <c r="AB19" i="15"/>
  <c r="AC19" i="15"/>
  <c r="AD19" i="15"/>
  <c r="AE19" i="15"/>
  <c r="AF19" i="15"/>
  <c r="Z20" i="15"/>
  <c r="AA20" i="15"/>
  <c r="AB20" i="15"/>
  <c r="AC20" i="15"/>
  <c r="AD20" i="15"/>
  <c r="AE20" i="15"/>
  <c r="AF20" i="15"/>
  <c r="Z21" i="15"/>
  <c r="AA21" i="15"/>
  <c r="AB21" i="15"/>
  <c r="AC21" i="15"/>
  <c r="AD21" i="15"/>
  <c r="AE21" i="15"/>
  <c r="AF21" i="15"/>
  <c r="Z22" i="15"/>
  <c r="AA22" i="15"/>
  <c r="AB22" i="15"/>
  <c r="AC22" i="15"/>
  <c r="AD22" i="15"/>
  <c r="AE22" i="15"/>
  <c r="AF22" i="15"/>
  <c r="Z23" i="15"/>
  <c r="AA23" i="15"/>
  <c r="AB23" i="15"/>
  <c r="AC23" i="15"/>
  <c r="AD23" i="15"/>
  <c r="AE23" i="15"/>
  <c r="AF23" i="15"/>
  <c r="Z24" i="15"/>
  <c r="AA24" i="15"/>
  <c r="AB24" i="15"/>
  <c r="AC24" i="15"/>
  <c r="AD24" i="15"/>
  <c r="AE24" i="15"/>
  <c r="AF24" i="15"/>
  <c r="Z25" i="15"/>
  <c r="AA25" i="15"/>
  <c r="AB25" i="15"/>
  <c r="AC25" i="15"/>
  <c r="AD25" i="15"/>
  <c r="AE25" i="15"/>
  <c r="AF25" i="15"/>
  <c r="Z26" i="15"/>
  <c r="AA26" i="15"/>
  <c r="AB26" i="15"/>
  <c r="AC26" i="15"/>
  <c r="AD26" i="15"/>
  <c r="AF26" i="15"/>
  <c r="Z27" i="15"/>
  <c r="AA27" i="15"/>
  <c r="AB27" i="15"/>
  <c r="AC27" i="15"/>
  <c r="AD27" i="15"/>
  <c r="AF27" i="15"/>
  <c r="Z28" i="15"/>
  <c r="AA28" i="15"/>
  <c r="AB28" i="15"/>
  <c r="AC28" i="15"/>
  <c r="AD28" i="15"/>
  <c r="AE28" i="15"/>
  <c r="AF28" i="15"/>
  <c r="Z29" i="15"/>
  <c r="AA29" i="15"/>
  <c r="AB29" i="15"/>
  <c r="AC29" i="15"/>
  <c r="AD29" i="15"/>
  <c r="AE29" i="15"/>
  <c r="AF29" i="15"/>
  <c r="Z30" i="15"/>
  <c r="AA30" i="15"/>
  <c r="AB30" i="15"/>
  <c r="AC30" i="15"/>
  <c r="AD30" i="15"/>
  <c r="AE30" i="15"/>
  <c r="AF30" i="15"/>
  <c r="AE8" i="15"/>
  <c r="AE17" i="15"/>
  <c r="Z17" i="15"/>
  <c r="AF17" i="15"/>
  <c r="AD17" i="15"/>
  <c r="AC17" i="15"/>
  <c r="AB17" i="15"/>
  <c r="AA17" i="15"/>
  <c r="AD8" i="15" l="1"/>
  <c r="Z8" i="15"/>
  <c r="C17" i="4"/>
  <c r="C54" i="4" l="1"/>
  <c r="C53" i="4"/>
  <c r="C52" i="4"/>
  <c r="C51" i="4"/>
  <c r="Z9" i="15"/>
  <c r="AA9" i="15"/>
  <c r="AB9" i="15"/>
  <c r="AC9" i="15"/>
  <c r="AD9" i="15"/>
  <c r="AE9" i="15"/>
  <c r="AF9" i="15"/>
  <c r="Z10" i="15"/>
  <c r="AA10" i="15"/>
  <c r="AB10" i="15"/>
  <c r="AC10" i="15"/>
  <c r="AD10" i="15"/>
  <c r="AE10" i="15"/>
  <c r="AF10" i="15"/>
  <c r="Z11" i="15"/>
  <c r="AA11" i="15"/>
  <c r="AB11" i="15"/>
  <c r="AC11" i="15"/>
  <c r="AD11" i="15"/>
  <c r="AE11" i="15"/>
  <c r="AF11" i="15"/>
  <c r="Z12" i="15"/>
  <c r="AA12" i="15"/>
  <c r="AB12" i="15"/>
  <c r="AC12" i="15"/>
  <c r="AD12" i="15"/>
  <c r="AE12" i="15"/>
  <c r="AF12" i="15"/>
  <c r="Z13" i="15"/>
  <c r="AA13" i="15"/>
  <c r="AB13" i="15"/>
  <c r="AC13" i="15"/>
  <c r="AD13" i="15"/>
  <c r="AE13" i="15"/>
  <c r="AF13" i="15"/>
  <c r="Z14" i="15"/>
  <c r="AA14" i="15"/>
  <c r="AB14" i="15"/>
  <c r="AC14" i="15"/>
  <c r="AD14" i="15"/>
  <c r="AE14" i="15"/>
  <c r="AF14" i="15"/>
  <c r="Z15" i="15"/>
  <c r="AA15" i="15"/>
  <c r="AB15" i="15"/>
  <c r="AC15" i="15"/>
  <c r="AD15" i="15"/>
  <c r="AE15" i="15"/>
  <c r="AF15" i="15"/>
  <c r="AF8" i="15"/>
  <c r="AD51" i="4"/>
  <c r="AC8" i="15"/>
  <c r="AB8" i="15"/>
  <c r="AA8" i="15"/>
  <c r="Y51" i="4"/>
  <c r="AE57" i="9" l="1"/>
  <c r="AD57" i="9"/>
  <c r="AC57" i="9"/>
  <c r="AB57" i="9"/>
  <c r="AA57" i="9"/>
  <c r="Z57" i="9"/>
  <c r="Y57" i="9"/>
  <c r="AE46" i="9" l="1"/>
  <c r="AD46" i="9"/>
  <c r="AC46" i="9"/>
  <c r="AB46" i="9"/>
  <c r="AA46" i="9"/>
  <c r="Z46" i="9"/>
  <c r="Y46" i="9"/>
  <c r="AE21" i="4" l="1"/>
  <c r="Y71" i="11"/>
  <c r="Z71" i="11"/>
  <c r="AA71" i="11"/>
  <c r="AB71" i="11"/>
  <c r="AC71" i="11"/>
  <c r="AD71" i="11"/>
  <c r="AE71" i="11"/>
  <c r="Y69" i="11" l="1"/>
  <c r="Z69" i="11"/>
  <c r="AA69" i="11"/>
  <c r="AB69" i="11"/>
  <c r="AC69" i="11"/>
  <c r="AD69" i="11"/>
  <c r="AE69" i="11"/>
  <c r="Y70" i="11"/>
  <c r="Z70" i="11"/>
  <c r="AA70" i="11"/>
  <c r="AB70" i="11"/>
  <c r="AC70" i="11"/>
  <c r="AD70" i="11"/>
  <c r="AE70" i="11"/>
  <c r="Y72" i="11"/>
  <c r="Z72" i="11"/>
  <c r="AA72" i="11"/>
  <c r="AB72" i="11"/>
  <c r="AC72" i="11"/>
  <c r="AD72" i="11"/>
  <c r="AE72" i="11"/>
  <c r="Y44" i="10"/>
  <c r="Z44" i="10"/>
  <c r="AA44" i="10"/>
  <c r="AB44" i="10"/>
  <c r="AC44" i="10"/>
  <c r="AD44" i="10"/>
  <c r="AE44" i="10"/>
  <c r="Y47" i="9"/>
  <c r="Z47" i="9"/>
  <c r="AA47" i="9"/>
  <c r="AB47" i="9"/>
  <c r="AC47" i="9"/>
  <c r="AD47" i="9"/>
  <c r="AE47" i="9"/>
  <c r="Y53" i="9"/>
  <c r="Z53" i="9"/>
  <c r="AA53" i="9"/>
  <c r="AB53" i="9"/>
  <c r="AC53" i="9"/>
  <c r="AD53" i="9"/>
  <c r="AE53" i="9"/>
  <c r="Y54" i="9"/>
  <c r="Z54" i="9"/>
  <c r="AA54" i="9"/>
  <c r="AB54" i="9"/>
  <c r="AC54" i="9"/>
  <c r="AD54" i="9"/>
  <c r="AE54" i="9"/>
  <c r="Y55" i="9"/>
  <c r="Z55" i="9"/>
  <c r="AA55" i="9"/>
  <c r="AB55" i="9"/>
  <c r="AC55" i="9"/>
  <c r="AD55" i="9"/>
  <c r="AE55" i="9"/>
  <c r="Y56" i="9"/>
  <c r="Z56" i="9"/>
  <c r="AA56" i="9"/>
  <c r="AB56" i="9"/>
  <c r="AC56" i="9"/>
  <c r="AD56" i="9"/>
  <c r="AE56" i="9"/>
  <c r="O42" i="4" l="1"/>
  <c r="I42" i="4"/>
  <c r="K42" i="4"/>
  <c r="L42" i="4"/>
  <c r="M42" i="4"/>
  <c r="N42" i="4"/>
  <c r="X42" i="4"/>
  <c r="Q42" i="4"/>
  <c r="S42" i="4"/>
  <c r="T42" i="4"/>
  <c r="U42" i="4"/>
  <c r="W42" i="4"/>
  <c r="Y41" i="4"/>
  <c r="E112" i="5" s="1"/>
  <c r="P42" i="4"/>
  <c r="Z41" i="4"/>
  <c r="F112" i="5" s="1"/>
  <c r="AA41" i="4"/>
  <c r="G112" i="5" s="1"/>
  <c r="AB41" i="4"/>
  <c r="H112" i="5" s="1"/>
  <c r="AC41" i="4"/>
  <c r="I112" i="5" s="1"/>
  <c r="AD41" i="4"/>
  <c r="J112" i="5" s="1"/>
  <c r="AE41" i="4"/>
  <c r="K112" i="5" s="1"/>
  <c r="G25" i="10" l="1"/>
  <c r="P25" i="10"/>
  <c r="AE23" i="10"/>
  <c r="AD23" i="10"/>
  <c r="AC23" i="10"/>
  <c r="AB23" i="10"/>
  <c r="AA23" i="10"/>
  <c r="Z23" i="10"/>
  <c r="Y23" i="10"/>
  <c r="E67" i="5" s="1"/>
  <c r="C23" i="10"/>
  <c r="Y45" i="11"/>
  <c r="E128" i="5" s="1"/>
  <c r="Z45" i="11"/>
  <c r="F128" i="5" s="1"/>
  <c r="AA45" i="11"/>
  <c r="G128" i="5" s="1"/>
  <c r="AB45" i="11"/>
  <c r="H128" i="5" s="1"/>
  <c r="AC45" i="11"/>
  <c r="I128" i="5" s="1"/>
  <c r="AD45" i="11"/>
  <c r="J128" i="5" s="1"/>
  <c r="AE45" i="11"/>
  <c r="K128" i="5" s="1"/>
  <c r="Y46" i="11"/>
  <c r="X26" i="4" l="1"/>
  <c r="U26" i="4"/>
  <c r="T26" i="4"/>
  <c r="S26" i="4"/>
  <c r="P26" i="4"/>
  <c r="AE21" i="10" l="1"/>
  <c r="AD54" i="4" l="1"/>
  <c r="Y40" i="4"/>
  <c r="E111" i="5" s="1"/>
  <c r="Z40" i="4"/>
  <c r="F111" i="5" s="1"/>
  <c r="AA40" i="4"/>
  <c r="G111" i="5" s="1"/>
  <c r="AB40" i="4"/>
  <c r="H111" i="5" s="1"/>
  <c r="AC40" i="4"/>
  <c r="I111" i="5" s="1"/>
  <c r="AD40" i="4"/>
  <c r="J111" i="5" s="1"/>
  <c r="AE40" i="4"/>
  <c r="K111" i="5" s="1"/>
  <c r="AA37" i="4"/>
  <c r="Y37" i="4"/>
  <c r="E108" i="5" s="1"/>
  <c r="Z37" i="4"/>
  <c r="AB37" i="4"/>
  <c r="AC37" i="4"/>
  <c r="AD37" i="4"/>
  <c r="AE37" i="4"/>
  <c r="AC38" i="4"/>
  <c r="I109" i="5" s="1"/>
  <c r="AB38" i="4"/>
  <c r="H109" i="5" s="1"/>
  <c r="AA38" i="4"/>
  <c r="G109" i="5" s="1"/>
  <c r="AA24" i="4"/>
  <c r="Y34" i="4"/>
  <c r="AA33" i="4"/>
  <c r="Z38" i="4"/>
  <c r="F109" i="5" s="1"/>
  <c r="Y38" i="4"/>
  <c r="E109" i="5" s="1"/>
  <c r="AD38" i="4"/>
  <c r="J109" i="5" s="1"/>
  <c r="AE38" i="4"/>
  <c r="K109" i="5" s="1"/>
  <c r="AD42" i="4" l="1"/>
  <c r="Y42" i="4"/>
  <c r="AC42" i="4"/>
  <c r="AB42" i="4"/>
  <c r="AA42" i="4"/>
  <c r="AE42" i="4"/>
  <c r="Z42" i="4"/>
  <c r="Y18" i="9"/>
  <c r="Z18" i="9"/>
  <c r="AA18" i="9"/>
  <c r="AB18" i="9"/>
  <c r="H38" i="5" s="1"/>
  <c r="AC18" i="9"/>
  <c r="I38" i="5" s="1"/>
  <c r="AD18" i="9"/>
  <c r="AE18" i="9"/>
  <c r="K38" i="5" s="1"/>
  <c r="H45" i="8"/>
  <c r="I45" i="8"/>
  <c r="K45" i="8"/>
  <c r="L45" i="8"/>
  <c r="N45" i="8"/>
  <c r="Q45" i="8"/>
  <c r="R45" i="8"/>
  <c r="T45" i="8"/>
  <c r="U45" i="8"/>
  <c r="V45" i="8"/>
  <c r="W45" i="8"/>
  <c r="X45" i="8"/>
  <c r="Y44" i="8"/>
  <c r="E118" i="5" s="1"/>
  <c r="Z44" i="8"/>
  <c r="F118" i="5" s="1"/>
  <c r="AA44" i="8"/>
  <c r="G118" i="5" s="1"/>
  <c r="AB44" i="8"/>
  <c r="AC44" i="8"/>
  <c r="I117" i="5" s="1"/>
  <c r="AD44" i="8"/>
  <c r="J118" i="5" s="1"/>
  <c r="AE44" i="8"/>
  <c r="K118" i="5" s="1"/>
  <c r="G38" i="5" l="1"/>
  <c r="E38" i="5"/>
  <c r="F38" i="5"/>
  <c r="J38" i="5"/>
  <c r="AD12" i="4"/>
  <c r="V40" i="9" l="1"/>
  <c r="AB38" i="9"/>
  <c r="AC38" i="9"/>
  <c r="AD38" i="9"/>
  <c r="AE38" i="9"/>
  <c r="AA38" i="9"/>
  <c r="Z38" i="9"/>
  <c r="Y38" i="9"/>
  <c r="AE34" i="9"/>
  <c r="K119" i="5" s="1"/>
  <c r="AD34" i="9"/>
  <c r="J119" i="5" s="1"/>
  <c r="AC34" i="9"/>
  <c r="I119" i="5" s="1"/>
  <c r="AB34" i="9"/>
  <c r="H119" i="5" s="1"/>
  <c r="AA34" i="9"/>
  <c r="G119" i="5" s="1"/>
  <c r="Z34" i="9"/>
  <c r="F119" i="5" s="1"/>
  <c r="Y34" i="9"/>
  <c r="E119" i="5" s="1"/>
  <c r="I40" i="9"/>
  <c r="H40" i="9"/>
  <c r="Y42" i="8"/>
  <c r="E116" i="5" s="1"/>
  <c r="Z42" i="8"/>
  <c r="F116" i="5" s="1"/>
  <c r="AA42" i="8"/>
  <c r="G116" i="5" s="1"/>
  <c r="AB42" i="8"/>
  <c r="AC42" i="8"/>
  <c r="I115" i="5" s="1"/>
  <c r="AD42" i="8"/>
  <c r="J116" i="5" s="1"/>
  <c r="AE42" i="8"/>
  <c r="K116" i="5" s="1"/>
  <c r="Z39" i="8"/>
  <c r="F113" i="5" s="1"/>
  <c r="AA39" i="8"/>
  <c r="G113" i="5" s="1"/>
  <c r="AB39" i="8"/>
  <c r="AC39" i="8"/>
  <c r="AD39" i="8"/>
  <c r="J113" i="5" s="1"/>
  <c r="AE39" i="8"/>
  <c r="K113" i="5" s="1"/>
  <c r="Y40" i="8"/>
  <c r="E114" i="5" s="1"/>
  <c r="Z40" i="8"/>
  <c r="F114" i="5" s="1"/>
  <c r="AA40" i="8"/>
  <c r="G114" i="5" s="1"/>
  <c r="AB40" i="8"/>
  <c r="AC40" i="8"/>
  <c r="AD40" i="8"/>
  <c r="J114" i="5" s="1"/>
  <c r="AE40" i="8"/>
  <c r="K114" i="5" s="1"/>
  <c r="I69" i="5" l="1"/>
  <c r="H69" i="5"/>
  <c r="AD30" i="11"/>
  <c r="J69" i="5" s="1"/>
  <c r="AC30" i="11"/>
  <c r="AB30" i="11"/>
  <c r="AE30" i="11"/>
  <c r="K69" i="5" s="1"/>
  <c r="AE21" i="11"/>
  <c r="AD29" i="11" l="1"/>
  <c r="Y30" i="11" l="1"/>
  <c r="E69" i="5" s="1"/>
  <c r="AA30" i="11"/>
  <c r="G69" i="5" s="1"/>
  <c r="Z30" i="11"/>
  <c r="F69" i="5" s="1"/>
  <c r="X31" i="11" l="1"/>
  <c r="V31" i="11"/>
  <c r="U31" i="11"/>
  <c r="S31" i="11"/>
  <c r="R31" i="11"/>
  <c r="P31" i="11"/>
  <c r="O31" i="11"/>
  <c r="N31" i="11"/>
  <c r="L31" i="11"/>
  <c r="J31" i="11"/>
  <c r="H31" i="11"/>
  <c r="C30" i="11"/>
  <c r="X25" i="10" l="1"/>
  <c r="W25" i="10"/>
  <c r="U25" i="10"/>
  <c r="S25" i="10"/>
  <c r="Q25" i="10"/>
  <c r="O25" i="10"/>
  <c r="N25" i="10"/>
  <c r="L25" i="10"/>
  <c r="J25" i="10"/>
  <c r="I25" i="10"/>
  <c r="X18" i="11"/>
  <c r="X26" i="9"/>
  <c r="X19" i="10"/>
  <c r="W19" i="10"/>
  <c r="U19" i="10"/>
  <c r="T19" i="10"/>
  <c r="R19" i="10"/>
  <c r="Q19" i="10"/>
  <c r="P19" i="10"/>
  <c r="O19" i="10"/>
  <c r="N19" i="10"/>
  <c r="L19" i="10"/>
  <c r="J19" i="10"/>
  <c r="I19" i="10"/>
  <c r="W18" i="11"/>
  <c r="U18" i="11"/>
  <c r="S18" i="11"/>
  <c r="R18" i="11"/>
  <c r="Q18" i="11"/>
  <c r="P18" i="11"/>
  <c r="O18" i="11"/>
  <c r="N18" i="11"/>
  <c r="L18" i="11"/>
  <c r="K18" i="11"/>
  <c r="I18" i="11"/>
  <c r="H18" i="11"/>
  <c r="W26" i="9"/>
  <c r="V26" i="9"/>
  <c r="U26" i="9"/>
  <c r="T26" i="9"/>
  <c r="S26" i="9"/>
  <c r="Q26" i="9"/>
  <c r="P26" i="9"/>
  <c r="O26" i="9"/>
  <c r="N26" i="9"/>
  <c r="L26" i="9"/>
  <c r="K26" i="9"/>
  <c r="I26" i="9"/>
  <c r="H26" i="9"/>
  <c r="X47" i="11" l="1"/>
  <c r="W47" i="11"/>
  <c r="V47" i="11"/>
  <c r="U47" i="11"/>
  <c r="T47" i="11"/>
  <c r="R47" i="11"/>
  <c r="Q47" i="11"/>
  <c r="I47" i="11"/>
  <c r="P47" i="11"/>
  <c r="AD37" i="9"/>
  <c r="J122" i="5" s="1"/>
  <c r="AD35" i="9"/>
  <c r="E129" i="5"/>
  <c r="Z46" i="11"/>
  <c r="F129" i="5" s="1"/>
  <c r="AA46" i="11"/>
  <c r="G129" i="5" s="1"/>
  <c r="AB46" i="11"/>
  <c r="H129" i="5" s="1"/>
  <c r="AC46" i="11"/>
  <c r="I129" i="5" s="1"/>
  <c r="AD46" i="11"/>
  <c r="J129" i="5" s="1"/>
  <c r="AE46" i="11"/>
  <c r="K129" i="5" s="1"/>
  <c r="Y64" i="11" l="1"/>
  <c r="Z64" i="11"/>
  <c r="AA64" i="11"/>
  <c r="AB64" i="11"/>
  <c r="AC64" i="11"/>
  <c r="AD64" i="11"/>
  <c r="AE64" i="11"/>
  <c r="Y49" i="10"/>
  <c r="Z49" i="10"/>
  <c r="AA49" i="10"/>
  <c r="AB49" i="10"/>
  <c r="AC49" i="10"/>
  <c r="AD49" i="10"/>
  <c r="AE49" i="10"/>
  <c r="C32" i="8" l="1"/>
  <c r="C23" i="8"/>
  <c r="C22" i="8"/>
  <c r="C17" i="8"/>
  <c r="C21" i="11" l="1"/>
  <c r="C14" i="11"/>
  <c r="C11" i="11"/>
  <c r="C17" i="9"/>
  <c r="C46" i="4"/>
  <c r="C45" i="4"/>
  <c r="C44" i="4"/>
  <c r="AE63" i="11" l="1"/>
  <c r="AD63" i="11"/>
  <c r="AC63" i="11"/>
  <c r="AB63" i="11"/>
  <c r="AA63" i="11"/>
  <c r="Z63" i="11"/>
  <c r="Y63" i="11"/>
  <c r="AE62" i="11"/>
  <c r="AD62" i="11"/>
  <c r="AC62" i="11"/>
  <c r="AB62" i="11"/>
  <c r="AA62" i="11"/>
  <c r="Z62" i="11"/>
  <c r="Y62" i="11"/>
  <c r="AE61" i="11"/>
  <c r="AD61" i="11"/>
  <c r="AA61" i="11"/>
  <c r="Z61" i="11"/>
  <c r="Y61" i="11"/>
  <c r="AE60" i="11"/>
  <c r="AD60" i="11"/>
  <c r="AC60" i="11"/>
  <c r="AB60" i="11"/>
  <c r="AA60" i="11"/>
  <c r="Z60" i="11"/>
  <c r="Y60" i="11"/>
  <c r="AE59" i="11"/>
  <c r="AD59" i="11"/>
  <c r="AC59" i="11"/>
  <c r="AB59" i="11"/>
  <c r="AA59" i="11"/>
  <c r="Z59" i="11"/>
  <c r="Y59" i="11"/>
  <c r="AE58" i="11"/>
  <c r="AD58" i="11"/>
  <c r="AC58" i="11"/>
  <c r="AB58" i="11"/>
  <c r="AA58" i="11"/>
  <c r="Z58" i="11"/>
  <c r="Y58" i="11"/>
  <c r="AE57" i="11"/>
  <c r="AD57" i="11"/>
  <c r="AC57" i="11"/>
  <c r="AB57" i="11"/>
  <c r="AA57" i="11"/>
  <c r="Z57" i="11"/>
  <c r="Y57" i="11"/>
  <c r="AE56" i="11"/>
  <c r="AD56" i="11"/>
  <c r="AC56" i="11"/>
  <c r="AB56" i="11"/>
  <c r="AA56" i="11"/>
  <c r="Z56" i="11"/>
  <c r="Y56" i="11"/>
  <c r="AE66" i="11"/>
  <c r="AD66" i="11"/>
  <c r="AC66" i="11"/>
  <c r="AB66" i="11"/>
  <c r="AA66" i="11"/>
  <c r="Z66" i="11"/>
  <c r="Y66" i="11"/>
  <c r="AE65" i="11"/>
  <c r="AD65" i="11"/>
  <c r="AC65" i="11"/>
  <c r="AB65" i="11"/>
  <c r="AA65" i="11"/>
  <c r="Z65" i="11"/>
  <c r="Y65" i="11"/>
  <c r="AE55" i="11"/>
  <c r="AD55" i="11"/>
  <c r="AC55" i="11"/>
  <c r="AB55" i="11"/>
  <c r="AA55" i="11"/>
  <c r="Z55" i="11"/>
  <c r="Y55" i="11"/>
  <c r="AE54" i="11"/>
  <c r="AD54" i="11"/>
  <c r="AC54" i="11"/>
  <c r="AB54" i="11"/>
  <c r="AA54" i="11"/>
  <c r="Z54" i="11"/>
  <c r="Y54" i="11"/>
  <c r="AE73" i="11"/>
  <c r="AD73" i="11"/>
  <c r="AC73" i="11"/>
  <c r="AB73" i="11"/>
  <c r="AA73" i="11"/>
  <c r="Z73" i="11"/>
  <c r="Y73" i="11"/>
  <c r="AE53" i="11"/>
  <c r="AD53" i="11"/>
  <c r="AC53" i="11"/>
  <c r="AB53" i="11"/>
  <c r="AA53" i="11"/>
  <c r="Z53" i="11"/>
  <c r="Y53" i="11"/>
  <c r="AE52" i="11"/>
  <c r="AD52" i="11"/>
  <c r="AC52" i="11"/>
  <c r="AB52" i="11"/>
  <c r="AA52" i="11"/>
  <c r="Z52" i="11"/>
  <c r="Y52" i="11"/>
  <c r="AE51" i="11"/>
  <c r="AC51" i="11"/>
  <c r="AB51" i="11"/>
  <c r="AA51" i="11"/>
  <c r="Z51" i="11"/>
  <c r="Y51" i="11"/>
  <c r="C13" i="9" l="1"/>
  <c r="C19" i="8"/>
  <c r="C16" i="8"/>
  <c r="X47" i="4" l="1"/>
  <c r="W47" i="4"/>
  <c r="V47" i="4"/>
  <c r="U47" i="4"/>
  <c r="T47" i="4"/>
  <c r="S47" i="4"/>
  <c r="R47" i="4"/>
  <c r="Q47" i="4"/>
  <c r="P47" i="4"/>
  <c r="O47" i="4"/>
  <c r="N47" i="4"/>
  <c r="M47" i="4"/>
  <c r="L47" i="4"/>
  <c r="K47" i="4"/>
  <c r="J47" i="4"/>
  <c r="I47" i="4"/>
  <c r="H47" i="4"/>
  <c r="G47" i="4"/>
  <c r="AE46" i="4"/>
  <c r="K134" i="5" s="1"/>
  <c r="AD46" i="4"/>
  <c r="J134" i="5" s="1"/>
  <c r="AC46" i="4"/>
  <c r="I134" i="5" s="1"/>
  <c r="AB46" i="4"/>
  <c r="H134" i="5" s="1"/>
  <c r="AA46" i="4"/>
  <c r="G134" i="5" s="1"/>
  <c r="Z46" i="4"/>
  <c r="F134" i="5" s="1"/>
  <c r="Y46" i="4"/>
  <c r="E134" i="5" s="1"/>
  <c r="AE45" i="4"/>
  <c r="K133" i="5" s="1"/>
  <c r="AD45" i="4"/>
  <c r="J133" i="5" s="1"/>
  <c r="AC45" i="4"/>
  <c r="I133" i="5" s="1"/>
  <c r="AB45" i="4"/>
  <c r="AA45" i="4"/>
  <c r="G133" i="5" s="1"/>
  <c r="Z45" i="4"/>
  <c r="F133" i="5" s="1"/>
  <c r="Y45" i="4"/>
  <c r="E133" i="5" s="1"/>
  <c r="AE44" i="4"/>
  <c r="K132" i="5" s="1"/>
  <c r="AD44" i="4"/>
  <c r="J132" i="5" s="1"/>
  <c r="AC44" i="4"/>
  <c r="AB44" i="4"/>
  <c r="H132" i="5" s="1"/>
  <c r="AA44" i="4"/>
  <c r="G132" i="5" s="1"/>
  <c r="Z44" i="4"/>
  <c r="F132" i="5" s="1"/>
  <c r="Y44" i="4"/>
  <c r="E132" i="5" s="1"/>
  <c r="AB47" i="4" l="1"/>
  <c r="F135" i="5"/>
  <c r="J135" i="5"/>
  <c r="K135" i="5"/>
  <c r="G135" i="5"/>
  <c r="E135" i="5"/>
  <c r="AC47" i="4"/>
  <c r="I132" i="5"/>
  <c r="I135" i="5" s="1"/>
  <c r="H133" i="5"/>
  <c r="H135" i="5" s="1"/>
  <c r="AE47" i="4"/>
  <c r="AA47" i="4"/>
  <c r="Y47" i="4"/>
  <c r="Z47" i="4"/>
  <c r="AD47" i="4"/>
  <c r="C15" i="11" l="1"/>
  <c r="C23" i="9"/>
  <c r="C22" i="9"/>
  <c r="J120" i="5" l="1"/>
  <c r="C15" i="4" l="1"/>
  <c r="AE44" i="11"/>
  <c r="I12" i="11"/>
  <c r="H12" i="11"/>
  <c r="G12" i="11"/>
  <c r="Z11" i="11"/>
  <c r="Z12" i="11" s="1"/>
  <c r="Y11" i="11"/>
  <c r="Y12" i="11" s="1"/>
  <c r="Y14" i="11"/>
  <c r="Y15" i="11"/>
  <c r="Y16" i="11"/>
  <c r="Z14" i="11"/>
  <c r="Z15" i="11"/>
  <c r="Z16" i="11"/>
  <c r="AA11" i="11"/>
  <c r="AA12" i="11" s="1"/>
  <c r="AA14" i="11"/>
  <c r="AA15" i="11"/>
  <c r="AA16" i="11"/>
  <c r="AB11" i="11"/>
  <c r="AB12" i="11" s="1"/>
  <c r="AB14" i="11"/>
  <c r="AB15" i="11"/>
  <c r="AB16" i="11"/>
  <c r="AC11" i="11"/>
  <c r="AC12" i="11" s="1"/>
  <c r="AC14" i="11"/>
  <c r="AC15" i="11"/>
  <c r="AC16" i="11"/>
  <c r="AD11" i="11"/>
  <c r="AD12" i="11" s="1"/>
  <c r="AD14" i="11"/>
  <c r="AD15" i="11"/>
  <c r="AD16" i="11"/>
  <c r="AE11" i="11"/>
  <c r="AE12" i="11" s="1"/>
  <c r="AE14" i="11"/>
  <c r="AE15" i="11"/>
  <c r="AE16" i="11"/>
  <c r="AE17" i="11"/>
  <c r="K48" i="5" l="1"/>
  <c r="AE18" i="11"/>
  <c r="AD13" i="9"/>
  <c r="J26" i="5" s="1"/>
  <c r="AD12" i="9"/>
  <c r="AC13" i="9"/>
  <c r="I26" i="5" s="1"/>
  <c r="AC12" i="9"/>
  <c r="AB13" i="9"/>
  <c r="H26" i="5" s="1"/>
  <c r="AB12" i="9"/>
  <c r="AA13" i="9"/>
  <c r="G26" i="5" s="1"/>
  <c r="AA12" i="9"/>
  <c r="AA11" i="9"/>
  <c r="AA17" i="9"/>
  <c r="AA19" i="9" s="1"/>
  <c r="Z13" i="9"/>
  <c r="F26" i="5" s="1"/>
  <c r="Z11" i="9"/>
  <c r="Z12" i="9"/>
  <c r="Y13" i="9"/>
  <c r="E26" i="5" s="1"/>
  <c r="Y12" i="9"/>
  <c r="Y11" i="9"/>
  <c r="Y17" i="9"/>
  <c r="Y19" i="9" s="1"/>
  <c r="AD11" i="9"/>
  <c r="AE11" i="9"/>
  <c r="AE12" i="9"/>
  <c r="K24" i="5" s="1"/>
  <c r="AE41" i="8"/>
  <c r="K115" i="5" s="1"/>
  <c r="AD41" i="8"/>
  <c r="J115" i="5" s="1"/>
  <c r="AC41" i="8"/>
  <c r="I114" i="5" s="1"/>
  <c r="AB41" i="8"/>
  <c r="AA41" i="8"/>
  <c r="G115" i="5" s="1"/>
  <c r="Z41" i="8"/>
  <c r="F115" i="5" s="1"/>
  <c r="Y41" i="8"/>
  <c r="E115" i="5" s="1"/>
  <c r="AE22" i="8"/>
  <c r="AE23" i="8"/>
  <c r="AD22" i="8"/>
  <c r="AD23" i="8"/>
  <c r="AC22" i="8"/>
  <c r="AC23" i="8"/>
  <c r="AB22" i="8"/>
  <c r="AB23" i="8"/>
  <c r="AA22" i="8"/>
  <c r="AA23" i="8"/>
  <c r="Z22" i="8"/>
  <c r="Z23" i="8"/>
  <c r="Y22" i="8"/>
  <c r="Y19" i="8"/>
  <c r="AE19" i="8"/>
  <c r="AE18" i="8"/>
  <c r="K22" i="5" s="1"/>
  <c r="AD19" i="8"/>
  <c r="AD18" i="8"/>
  <c r="AC19" i="8"/>
  <c r="AC18" i="8"/>
  <c r="AB19" i="8"/>
  <c r="AB18" i="8"/>
  <c r="AA19" i="8"/>
  <c r="AA18" i="8"/>
  <c r="Z19" i="8"/>
  <c r="Z18" i="8"/>
  <c r="Y18" i="8"/>
  <c r="AB34" i="4"/>
  <c r="AD34" i="4"/>
  <c r="AD33" i="4"/>
  <c r="AC34" i="4"/>
  <c r="AC33" i="4"/>
  <c r="AB33" i="4"/>
  <c r="Z34" i="4"/>
  <c r="Z33" i="4"/>
  <c r="Y33" i="4"/>
  <c r="AD25" i="4"/>
  <c r="AD24" i="4"/>
  <c r="AD21" i="4"/>
  <c r="AD22" i="4"/>
  <c r="AD23" i="4"/>
  <c r="AE45" i="8" l="1"/>
  <c r="Z45" i="8"/>
  <c r="AB45" i="8"/>
  <c r="AD45" i="8"/>
  <c r="Y45" i="8"/>
  <c r="AA45" i="8"/>
  <c r="AC45" i="8"/>
  <c r="I118" i="5" s="1"/>
  <c r="AD26" i="4"/>
  <c r="AB24" i="8"/>
  <c r="X14" i="9" l="1"/>
  <c r="AE13" i="9"/>
  <c r="K26" i="5" s="1"/>
  <c r="AA14" i="9"/>
  <c r="Y14" i="9"/>
  <c r="W14" i="9"/>
  <c r="V14" i="9"/>
  <c r="U14" i="9"/>
  <c r="T14" i="9"/>
  <c r="N14" i="9"/>
  <c r="L14" i="9"/>
  <c r="K14" i="9"/>
  <c r="S14" i="9"/>
  <c r="Q14" i="9"/>
  <c r="P14" i="9"/>
  <c r="J14" i="9"/>
  <c r="H14" i="9"/>
  <c r="O14" i="9"/>
  <c r="K44" i="5" l="1"/>
  <c r="AD22" i="9"/>
  <c r="AD23" i="9" l="1"/>
  <c r="J43" i="5" s="1"/>
  <c r="J35" i="5"/>
  <c r="F34" i="5"/>
  <c r="G34" i="5"/>
  <c r="H34" i="5"/>
  <c r="I34" i="5"/>
  <c r="J34" i="5"/>
  <c r="K34" i="5"/>
  <c r="E34" i="5"/>
  <c r="F25" i="5"/>
  <c r="G25" i="5"/>
  <c r="H25" i="5"/>
  <c r="I25" i="5"/>
  <c r="J25" i="5"/>
  <c r="K25" i="5"/>
  <c r="E25" i="5"/>
  <c r="E17" i="5"/>
  <c r="AE52" i="9" l="1"/>
  <c r="AD52" i="9"/>
  <c r="AC52" i="9"/>
  <c r="AB52" i="9"/>
  <c r="AA52" i="9"/>
  <c r="Z52" i="9"/>
  <c r="Y52" i="9"/>
  <c r="AE51" i="9"/>
  <c r="AD51" i="9"/>
  <c r="AC51" i="9"/>
  <c r="AB51" i="9"/>
  <c r="AA51" i="9"/>
  <c r="Z51" i="9"/>
  <c r="Y51" i="9"/>
  <c r="AE45" i="9"/>
  <c r="AD45" i="9"/>
  <c r="AC45" i="9"/>
  <c r="AB45" i="9"/>
  <c r="AA45" i="9"/>
  <c r="Z45" i="9"/>
  <c r="Y45" i="9"/>
  <c r="AE44" i="9"/>
  <c r="AD44" i="9"/>
  <c r="AC44" i="9"/>
  <c r="AB44" i="9"/>
  <c r="AA44" i="9"/>
  <c r="Z44" i="9"/>
  <c r="Y44" i="9"/>
  <c r="AE22" i="9" l="1"/>
  <c r="AC22" i="9"/>
  <c r="AB22" i="9"/>
  <c r="AA22" i="9"/>
  <c r="Z22" i="9"/>
  <c r="Y22" i="9"/>
  <c r="Y23" i="9"/>
  <c r="E43" i="5" s="1"/>
  <c r="F17" i="5"/>
  <c r="G17" i="5"/>
  <c r="H17" i="5"/>
  <c r="I17" i="5"/>
  <c r="J17" i="5"/>
  <c r="K17" i="5"/>
  <c r="O47" i="11"/>
  <c r="K47" i="11"/>
  <c r="H47" i="11"/>
  <c r="K127" i="5"/>
  <c r="AD44" i="11"/>
  <c r="J127" i="5" s="1"/>
  <c r="AC44" i="11"/>
  <c r="I127" i="5" s="1"/>
  <c r="AB44" i="11"/>
  <c r="H127" i="5" s="1"/>
  <c r="AA44" i="11"/>
  <c r="G127" i="5" s="1"/>
  <c r="Z44" i="11"/>
  <c r="F127" i="5" s="1"/>
  <c r="Y44" i="11"/>
  <c r="E127" i="5" s="1"/>
  <c r="C25" i="4"/>
  <c r="AE17" i="9"/>
  <c r="AE19" i="9" s="1"/>
  <c r="AD17" i="9"/>
  <c r="AD19" i="9" s="1"/>
  <c r="AC17" i="9"/>
  <c r="AC19" i="9" s="1"/>
  <c r="AB17" i="9"/>
  <c r="AB19" i="9" s="1"/>
  <c r="Z17" i="9"/>
  <c r="Z19" i="9" s="1"/>
  <c r="Z24" i="8"/>
  <c r="K36" i="5"/>
  <c r="J36" i="5"/>
  <c r="I36" i="5"/>
  <c r="H36" i="5"/>
  <c r="G36" i="5"/>
  <c r="F36" i="5"/>
  <c r="Y23" i="8"/>
  <c r="E36" i="5" s="1"/>
  <c r="Y31" i="4"/>
  <c r="AE25" i="4"/>
  <c r="K35" i="5" s="1"/>
  <c r="AC25" i="4"/>
  <c r="I35" i="5" s="1"/>
  <c r="AB25" i="4"/>
  <c r="H35" i="5" s="1"/>
  <c r="AA25" i="4"/>
  <c r="G35" i="5" s="1"/>
  <c r="Z25" i="4"/>
  <c r="F35" i="5" s="1"/>
  <c r="Y25" i="4"/>
  <c r="E35" i="5" s="1"/>
  <c r="F37" i="5" l="1"/>
  <c r="J37" i="5"/>
  <c r="Y47" i="11"/>
  <c r="AA24" i="8"/>
  <c r="AE24" i="8"/>
  <c r="Y24" i="8"/>
  <c r="H37" i="5"/>
  <c r="E37" i="5"/>
  <c r="I37" i="5"/>
  <c r="AC24" i="8"/>
  <c r="G37" i="5"/>
  <c r="K37" i="5"/>
  <c r="G130" i="5"/>
  <c r="AD24" i="8"/>
  <c r="AE47" i="11"/>
  <c r="H19" i="4" l="1"/>
  <c r="I19" i="4"/>
  <c r="J19" i="4"/>
  <c r="K19" i="4"/>
  <c r="L19" i="4"/>
  <c r="M19" i="4"/>
  <c r="N19" i="4"/>
  <c r="O19" i="4"/>
  <c r="F103" i="5"/>
  <c r="G103" i="5"/>
  <c r="H103" i="5"/>
  <c r="I103" i="5"/>
  <c r="J103" i="5"/>
  <c r="E103" i="5"/>
  <c r="J31" i="5"/>
  <c r="J32" i="5"/>
  <c r="J33" i="5"/>
  <c r="E44" i="5" l="1"/>
  <c r="F44" i="5"/>
  <c r="G44" i="5"/>
  <c r="Y17" i="11"/>
  <c r="Y18" i="11" s="1"/>
  <c r="Z17" i="11"/>
  <c r="AA17" i="11"/>
  <c r="Y21" i="9"/>
  <c r="Z21" i="9"/>
  <c r="AA21" i="9"/>
  <c r="Z23" i="9"/>
  <c r="F43" i="5" s="1"/>
  <c r="AA23" i="9"/>
  <c r="G43" i="5" s="1"/>
  <c r="I24" i="5"/>
  <c r="H24" i="5"/>
  <c r="G24" i="5"/>
  <c r="E24" i="5"/>
  <c r="AC11" i="9"/>
  <c r="AB11" i="9"/>
  <c r="AD35" i="10"/>
  <c r="J126" i="5" s="1"/>
  <c r="AC35" i="10"/>
  <c r="I126" i="5" s="1"/>
  <c r="AB35" i="10"/>
  <c r="H126" i="5" s="1"/>
  <c r="AA35" i="10"/>
  <c r="G126" i="5" s="1"/>
  <c r="Z35" i="10"/>
  <c r="F126" i="5" s="1"/>
  <c r="Y35" i="10"/>
  <c r="E126" i="5" s="1"/>
  <c r="Y11" i="10"/>
  <c r="AE27" i="11"/>
  <c r="K64" i="5" s="1"/>
  <c r="AD27" i="11"/>
  <c r="J64" i="5" s="1"/>
  <c r="AC27" i="11"/>
  <c r="I64" i="5" s="1"/>
  <c r="AB27" i="11"/>
  <c r="H64" i="5" s="1"/>
  <c r="AA27" i="11"/>
  <c r="G64" i="5" s="1"/>
  <c r="Z27" i="11"/>
  <c r="F64" i="5" s="1"/>
  <c r="Y27" i="11"/>
  <c r="E64" i="5" s="1"/>
  <c r="AE26" i="11"/>
  <c r="K63" i="5" s="1"/>
  <c r="AD26" i="11"/>
  <c r="J63" i="5" s="1"/>
  <c r="AC26" i="11"/>
  <c r="I63" i="5" s="1"/>
  <c r="AB26" i="11"/>
  <c r="H63" i="5" s="1"/>
  <c r="AA26" i="11"/>
  <c r="G63" i="5" s="1"/>
  <c r="Z26" i="11"/>
  <c r="F63" i="5" s="1"/>
  <c r="Y26" i="11"/>
  <c r="E63" i="5" s="1"/>
  <c r="AE25" i="11"/>
  <c r="K62" i="5" s="1"/>
  <c r="AD25" i="11"/>
  <c r="J62" i="5" s="1"/>
  <c r="AC25" i="11"/>
  <c r="I62" i="5" s="1"/>
  <c r="AB25" i="11"/>
  <c r="H62" i="5" s="1"/>
  <c r="AA25" i="11"/>
  <c r="G62" i="5" s="1"/>
  <c r="Z25" i="11"/>
  <c r="F62" i="5" s="1"/>
  <c r="Y25" i="11"/>
  <c r="E62" i="5" s="1"/>
  <c r="G48" i="5" l="1"/>
  <c r="AA18" i="11"/>
  <c r="F48" i="5"/>
  <c r="Z18" i="11"/>
  <c r="AC14" i="9"/>
  <c r="I23" i="5"/>
  <c r="E48" i="5"/>
  <c r="E41" i="5"/>
  <c r="AB14" i="9"/>
  <c r="AE14" i="9"/>
  <c r="F24" i="5"/>
  <c r="Z14" i="9"/>
  <c r="J24" i="5"/>
  <c r="AD14" i="9"/>
  <c r="J23" i="5"/>
  <c r="F23" i="5"/>
  <c r="G23" i="5"/>
  <c r="H23" i="5"/>
  <c r="K23" i="5"/>
  <c r="E23" i="5"/>
  <c r="Z47" i="11"/>
  <c r="AD47" i="11"/>
  <c r="AA47" i="11"/>
  <c r="X14" i="8" l="1"/>
  <c r="AE12" i="10" l="1"/>
  <c r="K42" i="5" s="1"/>
  <c r="Y21" i="10" l="1"/>
  <c r="E56" i="5" l="1"/>
  <c r="C33" i="4"/>
  <c r="C31" i="4"/>
  <c r="C38" i="11"/>
  <c r="C28" i="10"/>
  <c r="C27" i="10"/>
  <c r="C31" i="9"/>
  <c r="C31" i="8"/>
  <c r="C17" i="14"/>
  <c r="C16" i="14"/>
  <c r="C15" i="14"/>
  <c r="C14" i="14"/>
  <c r="C13" i="14"/>
  <c r="C12" i="14"/>
  <c r="C11" i="14"/>
  <c r="C10" i="14"/>
  <c r="C34" i="11"/>
  <c r="C33" i="11"/>
  <c r="C28" i="8"/>
  <c r="C27" i="8"/>
  <c r="C26" i="8"/>
  <c r="C24" i="10"/>
  <c r="C29" i="11"/>
  <c r="C28" i="11"/>
  <c r="C27" i="11"/>
  <c r="C26" i="11"/>
  <c r="C25" i="11"/>
  <c r="C24" i="11"/>
  <c r="C23" i="11"/>
  <c r="C22" i="11"/>
  <c r="C20" i="11"/>
  <c r="C21" i="10"/>
  <c r="C18" i="10"/>
  <c r="C17" i="10"/>
  <c r="C16" i="10"/>
  <c r="C24" i="9"/>
  <c r="C17" i="11"/>
  <c r="C15" i="10"/>
  <c r="C14" i="10"/>
  <c r="C13" i="10"/>
  <c r="C16" i="11"/>
  <c r="C21" i="9"/>
  <c r="C24" i="4"/>
  <c r="C23" i="4"/>
  <c r="C22" i="4"/>
  <c r="C21" i="4"/>
  <c r="C12" i="9"/>
  <c r="C18" i="8"/>
  <c r="C18" i="4"/>
  <c r="C13" i="8"/>
  <c r="C12" i="8"/>
  <c r="C16" i="4"/>
  <c r="C11" i="8"/>
  <c r="C12" i="4"/>
  <c r="C25" i="9" l="1"/>
  <c r="C37" i="11"/>
  <c r="C32" i="4"/>
  <c r="C11" i="10"/>
  <c r="C28" i="9"/>
  <c r="C12" i="10"/>
  <c r="C22" i="10"/>
  <c r="C31" i="10"/>
  <c r="C41" i="11"/>
  <c r="Q40" i="9" l="1"/>
  <c r="R40" i="9"/>
  <c r="T40" i="9"/>
  <c r="U40" i="9"/>
  <c r="W40" i="9"/>
  <c r="X40" i="9"/>
  <c r="K40" i="9"/>
  <c r="L40" i="9"/>
  <c r="N40" i="9"/>
  <c r="O40" i="9"/>
  <c r="AE17" i="14" l="1"/>
  <c r="K86" i="5" s="1"/>
  <c r="AD17" i="14"/>
  <c r="J86" i="5" s="1"/>
  <c r="AC17" i="14"/>
  <c r="I86" i="5" s="1"/>
  <c r="AB17" i="14"/>
  <c r="H86" i="5" s="1"/>
  <c r="AA17" i="14"/>
  <c r="G86" i="5" s="1"/>
  <c r="Z17" i="14"/>
  <c r="F86" i="5" s="1"/>
  <c r="Y17" i="14"/>
  <c r="E86" i="5" s="1"/>
  <c r="AE16" i="14"/>
  <c r="K85" i="5" s="1"/>
  <c r="AD16" i="14"/>
  <c r="J85" i="5" s="1"/>
  <c r="AC16" i="14"/>
  <c r="I85" i="5" s="1"/>
  <c r="AB16" i="14"/>
  <c r="H85" i="5" s="1"/>
  <c r="AA16" i="14"/>
  <c r="G85" i="5" s="1"/>
  <c r="Z16" i="14"/>
  <c r="F85" i="5" s="1"/>
  <c r="Y16" i="14"/>
  <c r="E85" i="5" s="1"/>
  <c r="AE15" i="14"/>
  <c r="K84" i="5" s="1"/>
  <c r="AD15" i="14"/>
  <c r="J84" i="5" s="1"/>
  <c r="AC15" i="14"/>
  <c r="I84" i="5" s="1"/>
  <c r="AB15" i="14"/>
  <c r="H84" i="5" s="1"/>
  <c r="AA15" i="14"/>
  <c r="G84" i="5" s="1"/>
  <c r="Z15" i="14"/>
  <c r="F84" i="5" s="1"/>
  <c r="Y15" i="14"/>
  <c r="E84" i="5" s="1"/>
  <c r="AE14" i="14"/>
  <c r="K83" i="5" s="1"/>
  <c r="AD14" i="14"/>
  <c r="J83" i="5" s="1"/>
  <c r="AC14" i="14"/>
  <c r="I83" i="5" s="1"/>
  <c r="AB14" i="14"/>
  <c r="H83" i="5" s="1"/>
  <c r="AA14" i="14"/>
  <c r="G83" i="5" s="1"/>
  <c r="Z14" i="14"/>
  <c r="F83" i="5" s="1"/>
  <c r="Y14" i="14"/>
  <c r="E83" i="5" s="1"/>
  <c r="AE13" i="14"/>
  <c r="K82" i="5" s="1"/>
  <c r="AD13" i="14"/>
  <c r="J82" i="5" s="1"/>
  <c r="AC13" i="14"/>
  <c r="I82" i="5" s="1"/>
  <c r="AB13" i="14"/>
  <c r="H82" i="5" s="1"/>
  <c r="AA13" i="14"/>
  <c r="G82" i="5" s="1"/>
  <c r="Z13" i="14"/>
  <c r="F82" i="5" s="1"/>
  <c r="Y13" i="14"/>
  <c r="E82" i="5" s="1"/>
  <c r="AE12" i="14"/>
  <c r="K81" i="5" s="1"/>
  <c r="AD12" i="14"/>
  <c r="J81" i="5" s="1"/>
  <c r="AC12" i="14"/>
  <c r="I81" i="5" s="1"/>
  <c r="AB12" i="14"/>
  <c r="AA12" i="14"/>
  <c r="G81" i="5" s="1"/>
  <c r="Z12" i="14"/>
  <c r="F81" i="5" s="1"/>
  <c r="Y12" i="14"/>
  <c r="AE11" i="14"/>
  <c r="K80" i="5" s="1"/>
  <c r="AD11" i="14"/>
  <c r="J80" i="5" s="1"/>
  <c r="AC11" i="14"/>
  <c r="AB11" i="14"/>
  <c r="AA11" i="14"/>
  <c r="Z11" i="14"/>
  <c r="Y11" i="14"/>
  <c r="AE10" i="14"/>
  <c r="AD10" i="14"/>
  <c r="AC10" i="14"/>
  <c r="AB10" i="14"/>
  <c r="AA10" i="14"/>
  <c r="Z10" i="14"/>
  <c r="Y10" i="14"/>
  <c r="Y19" i="14" l="1"/>
  <c r="AC19" i="14"/>
  <c r="Z19" i="14"/>
  <c r="AD19" i="14"/>
  <c r="AA19" i="14"/>
  <c r="AE19" i="14"/>
  <c r="AB19" i="14"/>
  <c r="H80" i="5"/>
  <c r="E80" i="5"/>
  <c r="F80" i="5"/>
  <c r="G80" i="5"/>
  <c r="I80" i="5"/>
  <c r="H81" i="5"/>
  <c r="E81" i="5"/>
  <c r="I79" i="5"/>
  <c r="G79" i="5"/>
  <c r="E79" i="5"/>
  <c r="F79" i="5"/>
  <c r="J79" i="5"/>
  <c r="J88" i="5" s="1"/>
  <c r="K79" i="5"/>
  <c r="K88" i="5" s="1"/>
  <c r="H79" i="5"/>
  <c r="G88" i="5" l="1"/>
  <c r="H88" i="5"/>
  <c r="F88" i="5"/>
  <c r="E88" i="5"/>
  <c r="I88" i="5"/>
  <c r="AE34" i="4"/>
  <c r="K103" i="5" s="1"/>
  <c r="AE41" i="10" l="1"/>
  <c r="AE42" i="10"/>
  <c r="AE45" i="10"/>
  <c r="AE46" i="10"/>
  <c r="AE43" i="10"/>
  <c r="AE47" i="10"/>
  <c r="AE48" i="10"/>
  <c r="AD41" i="10"/>
  <c r="AD42" i="10"/>
  <c r="AD45" i="10"/>
  <c r="AD46" i="10"/>
  <c r="AD43" i="10"/>
  <c r="AD47" i="10"/>
  <c r="AD48" i="10"/>
  <c r="AC41" i="10"/>
  <c r="AC42" i="10"/>
  <c r="AC45" i="10"/>
  <c r="AC46" i="10"/>
  <c r="AC43" i="10"/>
  <c r="AC47" i="10"/>
  <c r="AC48" i="10"/>
  <c r="AB41" i="10"/>
  <c r="AB42" i="10"/>
  <c r="AB45" i="10"/>
  <c r="AB46" i="10"/>
  <c r="AB43" i="10"/>
  <c r="AB47" i="10"/>
  <c r="AB48" i="10"/>
  <c r="AA41" i="10"/>
  <c r="AA42" i="10"/>
  <c r="AA45" i="10"/>
  <c r="AA46" i="10"/>
  <c r="AA43" i="10"/>
  <c r="AA47" i="10"/>
  <c r="AA48" i="10"/>
  <c r="Z41" i="10"/>
  <c r="Z42" i="10"/>
  <c r="Z45" i="10"/>
  <c r="Z46" i="10"/>
  <c r="Z43" i="10"/>
  <c r="Z47" i="10"/>
  <c r="Z48" i="10"/>
  <c r="Y41" i="10"/>
  <c r="Y42" i="10"/>
  <c r="Y45" i="10"/>
  <c r="Y46" i="10"/>
  <c r="Y43" i="10"/>
  <c r="Y47" i="10"/>
  <c r="Y48" i="10"/>
  <c r="AE40" i="10" l="1"/>
  <c r="AD40" i="10"/>
  <c r="AC40" i="10"/>
  <c r="AB40" i="10"/>
  <c r="AA40" i="10"/>
  <c r="Z40" i="10"/>
  <c r="Y40" i="10"/>
  <c r="AE35" i="9"/>
  <c r="K120" i="5" s="1"/>
  <c r="AE37" i="9"/>
  <c r="AE39" i="9"/>
  <c r="K124" i="5" s="1"/>
  <c r="J123" i="5"/>
  <c r="AD39" i="9"/>
  <c r="J124" i="5" s="1"/>
  <c r="AC35" i="9"/>
  <c r="I120" i="5" s="1"/>
  <c r="AC37" i="9"/>
  <c r="AC39" i="9"/>
  <c r="I124" i="5" s="1"/>
  <c r="AB35" i="9"/>
  <c r="H120" i="5" s="1"/>
  <c r="AB37" i="9"/>
  <c r="AB39" i="9"/>
  <c r="H124" i="5" s="1"/>
  <c r="AA35" i="9"/>
  <c r="G120" i="5" s="1"/>
  <c r="AA37" i="9"/>
  <c r="AA39" i="9"/>
  <c r="G124" i="5" s="1"/>
  <c r="Z35" i="9"/>
  <c r="F120" i="5" s="1"/>
  <c r="Z37" i="9"/>
  <c r="Z39" i="9"/>
  <c r="F124" i="5" s="1"/>
  <c r="Y35" i="9"/>
  <c r="E120" i="5" s="1"/>
  <c r="Y37" i="9"/>
  <c r="E122" i="5" s="1"/>
  <c r="Y39" i="9"/>
  <c r="E124" i="5" s="1"/>
  <c r="I113" i="5"/>
  <c r="F123" i="5" l="1"/>
  <c r="F122" i="5"/>
  <c r="K123" i="5"/>
  <c r="K122" i="5"/>
  <c r="E123" i="5"/>
  <c r="I123" i="5"/>
  <c r="I122" i="5"/>
  <c r="H123" i="5"/>
  <c r="H122" i="5"/>
  <c r="Y40" i="9"/>
  <c r="G123" i="5"/>
  <c r="G122" i="5"/>
  <c r="AE33" i="4"/>
  <c r="K102" i="5" s="1"/>
  <c r="J102" i="5"/>
  <c r="I102" i="5"/>
  <c r="H102" i="5"/>
  <c r="G102" i="5"/>
  <c r="F102" i="5"/>
  <c r="E102" i="5"/>
  <c r="AE32" i="4"/>
  <c r="K101" i="5" s="1"/>
  <c r="AD32" i="4"/>
  <c r="J101" i="5" s="1"/>
  <c r="AC32" i="4"/>
  <c r="I101" i="5" s="1"/>
  <c r="AB32" i="4"/>
  <c r="H101" i="5" s="1"/>
  <c r="AA32" i="4"/>
  <c r="G101" i="5" s="1"/>
  <c r="Z32" i="4"/>
  <c r="F101" i="5" s="1"/>
  <c r="Y32" i="4"/>
  <c r="AE52" i="4"/>
  <c r="AE53" i="4"/>
  <c r="AE54" i="4"/>
  <c r="AD52" i="4"/>
  <c r="AD53" i="4"/>
  <c r="AC52" i="4"/>
  <c r="AC53" i="4"/>
  <c r="AC54" i="4"/>
  <c r="AB52" i="4"/>
  <c r="AB53" i="4"/>
  <c r="AB54" i="4"/>
  <c r="AA52" i="4"/>
  <c r="AA53" i="4"/>
  <c r="AA54" i="4"/>
  <c r="Z52" i="4"/>
  <c r="Z53" i="4"/>
  <c r="Z54" i="4"/>
  <c r="AE51" i="4"/>
  <c r="K108" i="5" s="1"/>
  <c r="J108" i="5"/>
  <c r="AC51" i="4"/>
  <c r="I108" i="5" s="1"/>
  <c r="AB51" i="4"/>
  <c r="H108" i="5" s="1"/>
  <c r="AA51" i="4"/>
  <c r="G108" i="5" s="1"/>
  <c r="Z51" i="4"/>
  <c r="Y52" i="4"/>
  <c r="Y53" i="4"/>
  <c r="AC11" i="4"/>
  <c r="I6" i="5" s="1"/>
  <c r="AB11" i="4"/>
  <c r="H6" i="5" s="1"/>
  <c r="AA11" i="4"/>
  <c r="G6" i="5" s="1"/>
  <c r="Z11" i="4"/>
  <c r="F6" i="5" s="1"/>
  <c r="Y11" i="4"/>
  <c r="E6" i="5" s="1"/>
  <c r="J12" i="5"/>
  <c r="J15" i="5"/>
  <c r="J16" i="5"/>
  <c r="AD15" i="4"/>
  <c r="J11" i="5" s="1"/>
  <c r="J7" i="5"/>
  <c r="AD11" i="4"/>
  <c r="AD28" i="4"/>
  <c r="J90" i="5" s="1"/>
  <c r="AD31" i="4"/>
  <c r="F108" i="5"/>
  <c r="AE31" i="4"/>
  <c r="K100" i="5" s="1"/>
  <c r="AC31" i="4"/>
  <c r="I100" i="5" s="1"/>
  <c r="AB31" i="4"/>
  <c r="H100" i="5" s="1"/>
  <c r="AA31" i="4"/>
  <c r="Z31" i="4"/>
  <c r="F100" i="5" s="1"/>
  <c r="E100" i="5"/>
  <c r="E101" i="5" l="1"/>
  <c r="Y35" i="4"/>
  <c r="G100" i="5"/>
  <c r="AA35" i="4"/>
  <c r="J6" i="5"/>
  <c r="J8" i="5" s="1"/>
  <c r="AD13" i="4"/>
  <c r="AD35" i="4"/>
  <c r="J100" i="5"/>
  <c r="AD19" i="4"/>
  <c r="X42" i="11"/>
  <c r="W42" i="11"/>
  <c r="V42" i="11"/>
  <c r="U42" i="11"/>
  <c r="T42" i="11"/>
  <c r="S42" i="11"/>
  <c r="R42" i="11"/>
  <c r="Q42" i="11"/>
  <c r="P42" i="11"/>
  <c r="O42" i="11"/>
  <c r="N42" i="11"/>
  <c r="M42" i="11"/>
  <c r="L42" i="11"/>
  <c r="K42" i="11"/>
  <c r="J42" i="11"/>
  <c r="I42" i="11"/>
  <c r="H42" i="11"/>
  <c r="G42" i="11"/>
  <c r="AE41" i="11"/>
  <c r="AD41" i="11"/>
  <c r="AC41" i="11"/>
  <c r="AB41" i="11"/>
  <c r="AA41" i="11"/>
  <c r="Z41" i="11"/>
  <c r="Y41" i="11"/>
  <c r="R36" i="10"/>
  <c r="X32" i="10"/>
  <c r="W32" i="10"/>
  <c r="V32" i="10"/>
  <c r="U32" i="10"/>
  <c r="T32" i="10"/>
  <c r="S32" i="10"/>
  <c r="R32" i="10"/>
  <c r="Q32" i="10"/>
  <c r="P32" i="10"/>
  <c r="O32" i="10"/>
  <c r="N32" i="10"/>
  <c r="M32" i="10"/>
  <c r="L32" i="10"/>
  <c r="K32" i="10"/>
  <c r="J32" i="10"/>
  <c r="I32" i="10"/>
  <c r="H32" i="10"/>
  <c r="G32" i="10"/>
  <c r="AE31" i="10"/>
  <c r="AE32" i="10" s="1"/>
  <c r="AD31" i="10"/>
  <c r="AD32" i="10" s="1"/>
  <c r="AC31" i="10"/>
  <c r="AC32" i="10" s="1"/>
  <c r="AB31" i="10"/>
  <c r="AB32" i="10" s="1"/>
  <c r="AA31" i="10"/>
  <c r="AA32" i="10" s="1"/>
  <c r="Z31" i="10"/>
  <c r="Z32" i="10" s="1"/>
  <c r="Y31" i="10"/>
  <c r="Y32" i="10" s="1"/>
  <c r="AE36" i="8"/>
  <c r="K105" i="5" s="1"/>
  <c r="AD36" i="8"/>
  <c r="J105" i="5" s="1"/>
  <c r="AC36" i="8"/>
  <c r="I105" i="5" s="1"/>
  <c r="AB36" i="8"/>
  <c r="H105" i="5" s="1"/>
  <c r="AA36" i="8"/>
  <c r="G105" i="5" s="1"/>
  <c r="Z36" i="8"/>
  <c r="F105" i="5" s="1"/>
  <c r="Y36" i="8"/>
  <c r="E105" i="5" s="1"/>
  <c r="AB35" i="8"/>
  <c r="H104" i="5" s="1"/>
  <c r="AC35" i="8"/>
  <c r="I104" i="5" s="1"/>
  <c r="AE35" i="8"/>
  <c r="K104" i="5" s="1"/>
  <c r="AD35" i="8"/>
  <c r="J104" i="5" s="1"/>
  <c r="AA35" i="8"/>
  <c r="G104" i="5" s="1"/>
  <c r="Z35" i="8"/>
  <c r="F104" i="5" s="1"/>
  <c r="Y35" i="8"/>
  <c r="E104" i="5" s="1"/>
  <c r="X37" i="8"/>
  <c r="W37" i="8"/>
  <c r="V37" i="8"/>
  <c r="U37" i="8"/>
  <c r="T37" i="8"/>
  <c r="S37" i="8"/>
  <c r="Q37" i="8"/>
  <c r="P37" i="8"/>
  <c r="O37" i="8"/>
  <c r="N37" i="8"/>
  <c r="M37" i="8"/>
  <c r="K37" i="8"/>
  <c r="J37" i="8"/>
  <c r="H37" i="8"/>
  <c r="J29" i="8"/>
  <c r="K29" i="8"/>
  <c r="L29" i="8"/>
  <c r="M29" i="8"/>
  <c r="N29" i="8"/>
  <c r="O29" i="8"/>
  <c r="Q29" i="8"/>
  <c r="R29" i="8"/>
  <c r="T29" i="8"/>
  <c r="U29" i="8"/>
  <c r="V29" i="8"/>
  <c r="W29" i="8"/>
  <c r="X29" i="8"/>
  <c r="AE27" i="8"/>
  <c r="K73" i="5" s="1"/>
  <c r="AD27" i="8"/>
  <c r="J73" i="5" s="1"/>
  <c r="AC27" i="8"/>
  <c r="I73" i="5" s="1"/>
  <c r="AB27" i="8"/>
  <c r="H73" i="5" s="1"/>
  <c r="AA27" i="8"/>
  <c r="G73" i="5" s="1"/>
  <c r="Z27" i="8"/>
  <c r="F73" i="5" s="1"/>
  <c r="Y27" i="8"/>
  <c r="E73" i="5" s="1"/>
  <c r="AE28" i="8"/>
  <c r="K74" i="5" s="1"/>
  <c r="AD28" i="8"/>
  <c r="J74" i="5" s="1"/>
  <c r="AC28" i="8"/>
  <c r="I74" i="5" s="1"/>
  <c r="AB28" i="8"/>
  <c r="H74" i="5" s="1"/>
  <c r="AA28" i="8"/>
  <c r="G74" i="5" s="1"/>
  <c r="Z28" i="8"/>
  <c r="F74" i="5" s="1"/>
  <c r="Y28" i="8"/>
  <c r="E74" i="5" s="1"/>
  <c r="AE26" i="8"/>
  <c r="K72" i="5" s="1"/>
  <c r="AD26" i="8"/>
  <c r="J72" i="5" s="1"/>
  <c r="AC26" i="8"/>
  <c r="I72" i="5" s="1"/>
  <c r="AB26" i="8"/>
  <c r="H72" i="5" s="1"/>
  <c r="AA26" i="8"/>
  <c r="G72" i="5" s="1"/>
  <c r="Z26" i="8"/>
  <c r="F72" i="5" s="1"/>
  <c r="Y26" i="8"/>
  <c r="E72" i="5" s="1"/>
  <c r="AE25" i="9"/>
  <c r="AD25" i="9"/>
  <c r="AC25" i="9"/>
  <c r="AB25" i="9"/>
  <c r="AA25" i="9"/>
  <c r="Z25" i="9"/>
  <c r="Y25" i="9"/>
  <c r="AE24" i="9"/>
  <c r="K49" i="5" s="1"/>
  <c r="AD24" i="9"/>
  <c r="J49" i="5" s="1"/>
  <c r="AC24" i="9"/>
  <c r="I49" i="5" s="1"/>
  <c r="AB24" i="9"/>
  <c r="H49" i="5" s="1"/>
  <c r="AA24" i="9"/>
  <c r="G49" i="5" s="1"/>
  <c r="Z24" i="9"/>
  <c r="F49" i="5" s="1"/>
  <c r="Y24" i="9"/>
  <c r="E49" i="5" s="1"/>
  <c r="E106" i="5" l="1"/>
  <c r="E52" i="5"/>
  <c r="Y26" i="9"/>
  <c r="I52" i="5"/>
  <c r="F52" i="5"/>
  <c r="Z26" i="9"/>
  <c r="J52" i="5"/>
  <c r="G52" i="5"/>
  <c r="AA26" i="9"/>
  <c r="K52" i="5"/>
  <c r="H52" i="5"/>
  <c r="AB42" i="11"/>
  <c r="H106" i="5"/>
  <c r="Y42" i="11"/>
  <c r="AC42" i="11"/>
  <c r="I106" i="5"/>
  <c r="Z42" i="11"/>
  <c r="F106" i="5"/>
  <c r="AD42" i="11"/>
  <c r="J106" i="5"/>
  <c r="AA42" i="11"/>
  <c r="G106" i="5"/>
  <c r="AE42" i="11"/>
  <c r="K106" i="5"/>
  <c r="Y29" i="8"/>
  <c r="AC29" i="8"/>
  <c r="Z29" i="8"/>
  <c r="AA29" i="8"/>
  <c r="AD29" i="8"/>
  <c r="Z37" i="8"/>
  <c r="AB37" i="8"/>
  <c r="AA37" i="8"/>
  <c r="Y37" i="8"/>
  <c r="AC37" i="8"/>
  <c r="AE29" i="8"/>
  <c r="AB29" i="8"/>
  <c r="AE37" i="8"/>
  <c r="AD37" i="8"/>
  <c r="AE35" i="4" l="1"/>
  <c r="AC33" i="11" l="1"/>
  <c r="I75" i="5" s="1"/>
  <c r="AB34" i="11"/>
  <c r="H76" i="5" s="1"/>
  <c r="AB33" i="11"/>
  <c r="H75" i="5" s="1"/>
  <c r="AA34" i="11"/>
  <c r="G76" i="5" s="1"/>
  <c r="AA33" i="11"/>
  <c r="G75" i="5" s="1"/>
  <c r="Z34" i="11"/>
  <c r="F76" i="5" s="1"/>
  <c r="Z33" i="11"/>
  <c r="F75" i="5" s="1"/>
  <c r="AC21" i="11"/>
  <c r="I58" i="5" s="1"/>
  <c r="AC22" i="11"/>
  <c r="I59" i="5" s="1"/>
  <c r="AC23" i="11"/>
  <c r="I60" i="5" s="1"/>
  <c r="AC24" i="11"/>
  <c r="I61" i="5" s="1"/>
  <c r="AC28" i="11"/>
  <c r="I65" i="5" s="1"/>
  <c r="I67" i="5"/>
  <c r="AC29" i="11"/>
  <c r="I66" i="5" s="1"/>
  <c r="AC20" i="11"/>
  <c r="AC17" i="11"/>
  <c r="I44" i="5"/>
  <c r="AB21" i="11"/>
  <c r="H58" i="5" s="1"/>
  <c r="AB22" i="11"/>
  <c r="H59" i="5" s="1"/>
  <c r="AB23" i="11"/>
  <c r="H60" i="5" s="1"/>
  <c r="AB24" i="11"/>
  <c r="H61" i="5" s="1"/>
  <c r="AB28" i="11"/>
  <c r="H65" i="5" s="1"/>
  <c r="H67" i="5"/>
  <c r="AB29" i="11"/>
  <c r="H66" i="5" s="1"/>
  <c r="AB20" i="11"/>
  <c r="AB17" i="11"/>
  <c r="H44" i="5"/>
  <c r="AA21" i="11"/>
  <c r="G58" i="5" s="1"/>
  <c r="AA22" i="11"/>
  <c r="G59" i="5" s="1"/>
  <c r="AA23" i="11"/>
  <c r="G60" i="5" s="1"/>
  <c r="AA24" i="11"/>
  <c r="G61" i="5" s="1"/>
  <c r="AA28" i="11"/>
  <c r="G65" i="5" s="1"/>
  <c r="G67" i="5"/>
  <c r="AA29" i="11"/>
  <c r="G66" i="5" s="1"/>
  <c r="AA20" i="11"/>
  <c r="Z21" i="11"/>
  <c r="F58" i="5" s="1"/>
  <c r="Z22" i="11"/>
  <c r="F59" i="5" s="1"/>
  <c r="Z23" i="11"/>
  <c r="F60" i="5" s="1"/>
  <c r="Z24" i="11"/>
  <c r="F61" i="5" s="1"/>
  <c r="Z28" i="11"/>
  <c r="F65" i="5" s="1"/>
  <c r="F67" i="5"/>
  <c r="Z29" i="11"/>
  <c r="F66" i="5" s="1"/>
  <c r="Z20" i="11"/>
  <c r="AC38" i="11"/>
  <c r="I97" i="5" s="1"/>
  <c r="AB38" i="11"/>
  <c r="H97" i="5" s="1"/>
  <c r="Z38" i="11"/>
  <c r="F97" i="5" s="1"/>
  <c r="AA38" i="11"/>
  <c r="G97" i="5" s="1"/>
  <c r="AC37" i="11"/>
  <c r="I96" i="5" s="1"/>
  <c r="AB37" i="11"/>
  <c r="H96" i="5" s="1"/>
  <c r="AA37" i="11"/>
  <c r="G96" i="5" s="1"/>
  <c r="Z37" i="11"/>
  <c r="F96" i="5" s="1"/>
  <c r="AC34" i="11"/>
  <c r="I76" i="5" s="1"/>
  <c r="Z28" i="9"/>
  <c r="Z29" i="9" s="1"/>
  <c r="Y28" i="9"/>
  <c r="AB23" i="9"/>
  <c r="H43" i="5" s="1"/>
  <c r="AD34" i="10"/>
  <c r="J125" i="5" s="1"/>
  <c r="AA34" i="10"/>
  <c r="G125" i="5" s="1"/>
  <c r="Y34" i="10"/>
  <c r="E125" i="5" s="1"/>
  <c r="E130" i="5" s="1"/>
  <c r="AA22" i="10"/>
  <c r="AA24" i="10"/>
  <c r="G68" i="5" s="1"/>
  <c r="AA21" i="10"/>
  <c r="Z21" i="10"/>
  <c r="Y24" i="10"/>
  <c r="E68" i="5" s="1"/>
  <c r="Y22" i="10"/>
  <c r="AB12" i="10"/>
  <c r="H42" i="5" s="1"/>
  <c r="AA12" i="10"/>
  <c r="G42" i="5" s="1"/>
  <c r="Z12" i="10"/>
  <c r="F42" i="5" s="1"/>
  <c r="AB11" i="10"/>
  <c r="AA11" i="10"/>
  <c r="Z11" i="10"/>
  <c r="AA13" i="10"/>
  <c r="G45" i="5" s="1"/>
  <c r="AA14" i="10"/>
  <c r="G46" i="5" s="1"/>
  <c r="AA15" i="10"/>
  <c r="G47" i="5" s="1"/>
  <c r="AA16" i="10"/>
  <c r="G50" i="5" s="1"/>
  <c r="AA17" i="10"/>
  <c r="G51" i="5" s="1"/>
  <c r="AA18" i="10"/>
  <c r="G53" i="5" s="1"/>
  <c r="AB15" i="10"/>
  <c r="H47" i="5" s="1"/>
  <c r="Z15" i="10"/>
  <c r="F47" i="5" s="1"/>
  <c r="AB14" i="10"/>
  <c r="H46" i="5" s="1"/>
  <c r="Z14" i="10"/>
  <c r="F46" i="5" s="1"/>
  <c r="Y14" i="10"/>
  <c r="E46" i="5" s="1"/>
  <c r="Y13" i="10"/>
  <c r="E45" i="5" s="1"/>
  <c r="AE34" i="10"/>
  <c r="K125" i="5" s="1"/>
  <c r="AE35" i="10"/>
  <c r="K126" i="5" s="1"/>
  <c r="AC34" i="10"/>
  <c r="I125" i="5" s="1"/>
  <c r="AB34" i="10"/>
  <c r="H125" i="5" s="1"/>
  <c r="Z34" i="10"/>
  <c r="F125" i="5" s="1"/>
  <c r="Y27" i="10"/>
  <c r="E94" i="5" s="1"/>
  <c r="AD21" i="10"/>
  <c r="AD24" i="10"/>
  <c r="J68" i="5" s="1"/>
  <c r="AD12" i="10"/>
  <c r="J42" i="5" s="1"/>
  <c r="AD13" i="10"/>
  <c r="J45" i="5" s="1"/>
  <c r="AD14" i="10"/>
  <c r="J46" i="5" s="1"/>
  <c r="AD15" i="10"/>
  <c r="J47" i="5" s="1"/>
  <c r="AD16" i="10"/>
  <c r="J50" i="5" s="1"/>
  <c r="AD17" i="10"/>
  <c r="J51" i="5" s="1"/>
  <c r="AD18" i="10"/>
  <c r="J53" i="5" s="1"/>
  <c r="AD11" i="10"/>
  <c r="AC12" i="10"/>
  <c r="I42" i="5" s="1"/>
  <c r="AC13" i="10"/>
  <c r="I45" i="5" s="1"/>
  <c r="AC14" i="10"/>
  <c r="I46" i="5" s="1"/>
  <c r="AC15" i="10"/>
  <c r="I47" i="5" s="1"/>
  <c r="AC16" i="10"/>
  <c r="I50" i="5" s="1"/>
  <c r="AC17" i="10"/>
  <c r="I51" i="5" s="1"/>
  <c r="AC18" i="10"/>
  <c r="I53" i="5" s="1"/>
  <c r="AB13" i="10"/>
  <c r="H45" i="5" s="1"/>
  <c r="AB16" i="10"/>
  <c r="H50" i="5" s="1"/>
  <c r="AB17" i="10"/>
  <c r="H51" i="5" s="1"/>
  <c r="AB18" i="10"/>
  <c r="H53" i="5" s="1"/>
  <c r="Z13" i="10"/>
  <c r="F45" i="5" s="1"/>
  <c r="Z16" i="10"/>
  <c r="F50" i="5" s="1"/>
  <c r="Z17" i="10"/>
  <c r="F51" i="5" s="1"/>
  <c r="Y12" i="10"/>
  <c r="Y15" i="10"/>
  <c r="E47" i="5" s="1"/>
  <c r="Y16" i="10"/>
  <c r="E50" i="5" s="1"/>
  <c r="Y17" i="10"/>
  <c r="E51" i="5" s="1"/>
  <c r="Y18" i="10"/>
  <c r="E53" i="5" s="1"/>
  <c r="AC11" i="10"/>
  <c r="AA28" i="10"/>
  <c r="G95" i="5" s="1"/>
  <c r="AA27" i="10"/>
  <c r="G94" i="5" s="1"/>
  <c r="AC27" i="10"/>
  <c r="I94" i="5" s="1"/>
  <c r="AB28" i="10"/>
  <c r="H95" i="5" s="1"/>
  <c r="AB27" i="10"/>
  <c r="H94" i="5" s="1"/>
  <c r="AB22" i="10"/>
  <c r="AB24" i="10"/>
  <c r="H68" i="5" s="1"/>
  <c r="AB21" i="10"/>
  <c r="Z22" i="10"/>
  <c r="Z24" i="10"/>
  <c r="F68" i="5" s="1"/>
  <c r="Z18" i="10"/>
  <c r="F53" i="5" s="1"/>
  <c r="F130" i="5" l="1"/>
  <c r="AC31" i="11"/>
  <c r="F54" i="5"/>
  <c r="Z31" i="11"/>
  <c r="AA31" i="11"/>
  <c r="AB31" i="11"/>
  <c r="I48" i="5"/>
  <c r="AC18" i="11"/>
  <c r="H48" i="5"/>
  <c r="AB18" i="11"/>
  <c r="J56" i="5"/>
  <c r="F56" i="5"/>
  <c r="Z25" i="10"/>
  <c r="H56" i="5"/>
  <c r="AB25" i="10"/>
  <c r="G56" i="5"/>
  <c r="AA25" i="10"/>
  <c r="Y25" i="10"/>
  <c r="G41" i="5"/>
  <c r="G54" i="5" s="1"/>
  <c r="AA19" i="10"/>
  <c r="E42" i="5"/>
  <c r="E54" i="5" s="1"/>
  <c r="Y19" i="10"/>
  <c r="F41" i="5"/>
  <c r="Z19" i="10"/>
  <c r="AC19" i="10"/>
  <c r="AD19" i="10"/>
  <c r="AB19" i="10"/>
  <c r="AA40" i="9"/>
  <c r="F57" i="5"/>
  <c r="F77" i="5"/>
  <c r="H77" i="5"/>
  <c r="G77" i="5"/>
  <c r="I77" i="5"/>
  <c r="Z35" i="11"/>
  <c r="Z36" i="10"/>
  <c r="Y36" i="10"/>
  <c r="AA36" i="10"/>
  <c r="Z40" i="9"/>
  <c r="K67" i="5"/>
  <c r="J67" i="5"/>
  <c r="J44" i="5"/>
  <c r="AD17" i="11"/>
  <c r="AC39" i="11"/>
  <c r="Z39" i="11"/>
  <c r="AC35" i="11"/>
  <c r="AA35" i="11"/>
  <c r="AC28" i="10"/>
  <c r="I95" i="5" s="1"/>
  <c r="Z28" i="10"/>
  <c r="F95" i="5" s="1"/>
  <c r="AC22" i="10"/>
  <c r="AC24" i="10"/>
  <c r="I68" i="5" s="1"/>
  <c r="AB29" i="10"/>
  <c r="AA29" i="10"/>
  <c r="Z27" i="10"/>
  <c r="F94" i="5" s="1"/>
  <c r="AC21" i="10"/>
  <c r="AC23" i="9"/>
  <c r="I43" i="5" s="1"/>
  <c r="AC31" i="9"/>
  <c r="AB31" i="9"/>
  <c r="AA31" i="9"/>
  <c r="Z31" i="9"/>
  <c r="AC28" i="9"/>
  <c r="AC29" i="9" s="1"/>
  <c r="AB28" i="9"/>
  <c r="AB29" i="9" s="1"/>
  <c r="AA28" i="9"/>
  <c r="AA29" i="9" s="1"/>
  <c r="AC21" i="9"/>
  <c r="AB21" i="9"/>
  <c r="AC32" i="8"/>
  <c r="I92" i="5" s="1"/>
  <c r="AB32" i="8"/>
  <c r="H92" i="5" s="1"/>
  <c r="AA32" i="8"/>
  <c r="G92" i="5" s="1"/>
  <c r="Z32" i="8"/>
  <c r="F92" i="5" s="1"/>
  <c r="AC17" i="8"/>
  <c r="I21" i="5" s="1"/>
  <c r="I22" i="5"/>
  <c r="AB17" i="8"/>
  <c r="H21" i="5" s="1"/>
  <c r="H22" i="5"/>
  <c r="AA17" i="8"/>
  <c r="G21" i="5" s="1"/>
  <c r="G22" i="5"/>
  <c r="Z17" i="8"/>
  <c r="F21" i="5" s="1"/>
  <c r="F22" i="5"/>
  <c r="AC31" i="8"/>
  <c r="AB31" i="8"/>
  <c r="AA31" i="8"/>
  <c r="Z31" i="8"/>
  <c r="AC16" i="8"/>
  <c r="I20" i="5" s="1"/>
  <c r="AB16" i="8"/>
  <c r="H20" i="5" s="1"/>
  <c r="AA16" i="8"/>
  <c r="G20" i="5" s="1"/>
  <c r="Z16" i="8"/>
  <c r="AC12" i="8"/>
  <c r="I13" i="5" s="1"/>
  <c r="AC13" i="8"/>
  <c r="I14" i="5" s="1"/>
  <c r="AB12" i="8"/>
  <c r="H13" i="5" s="1"/>
  <c r="AB13" i="8"/>
  <c r="H14" i="5" s="1"/>
  <c r="AA12" i="8"/>
  <c r="G13" i="5" s="1"/>
  <c r="AA13" i="8"/>
  <c r="G14" i="5" s="1"/>
  <c r="Z12" i="8"/>
  <c r="F13" i="5" s="1"/>
  <c r="Z13" i="8"/>
  <c r="F14" i="5" s="1"/>
  <c r="AC11" i="8"/>
  <c r="I10" i="5" s="1"/>
  <c r="AB11" i="8"/>
  <c r="H10" i="5" s="1"/>
  <c r="AA11" i="8"/>
  <c r="G10" i="5" s="1"/>
  <c r="Z11" i="8"/>
  <c r="F10" i="5" s="1"/>
  <c r="Z23" i="4"/>
  <c r="F31" i="5" s="1"/>
  <c r="F32" i="5"/>
  <c r="Z24" i="4"/>
  <c r="F12" i="5"/>
  <c r="F15" i="5"/>
  <c r="F16" i="5"/>
  <c r="E12" i="5"/>
  <c r="E16" i="5"/>
  <c r="Z22" i="4"/>
  <c r="F30" i="5" s="1"/>
  <c r="Y22" i="4"/>
  <c r="E30" i="5" s="1"/>
  <c r="Y23" i="4"/>
  <c r="E31" i="5" s="1"/>
  <c r="E32" i="5"/>
  <c r="Y24" i="4"/>
  <c r="J30" i="5"/>
  <c r="AB35" i="4"/>
  <c r="AB28" i="4"/>
  <c r="H90" i="5" s="1"/>
  <c r="AB21" i="4"/>
  <c r="H29" i="5" s="1"/>
  <c r="AB15" i="4"/>
  <c r="AA28" i="4"/>
  <c r="G90" i="5" s="1"/>
  <c r="AA21" i="4"/>
  <c r="AA15" i="4"/>
  <c r="G11" i="5" s="1"/>
  <c r="Z35" i="4"/>
  <c r="Z28" i="4"/>
  <c r="F90" i="5" s="1"/>
  <c r="Z21" i="4"/>
  <c r="F29" i="5" s="1"/>
  <c r="Z15" i="4"/>
  <c r="F11" i="5" s="1"/>
  <c r="AB12" i="4"/>
  <c r="H7" i="5" s="1"/>
  <c r="AA12" i="4"/>
  <c r="G7" i="5" s="1"/>
  <c r="Z12" i="4"/>
  <c r="F7" i="5" s="1"/>
  <c r="Y28" i="4"/>
  <c r="E90" i="5" s="1"/>
  <c r="Y21" i="4"/>
  <c r="E11" i="5"/>
  <c r="Y12" i="4"/>
  <c r="AD32" i="8"/>
  <c r="J92" i="5" s="1"/>
  <c r="AD31" i="8"/>
  <c r="J91" i="5" s="1"/>
  <c r="Y32" i="8"/>
  <c r="E92" i="5" s="1"/>
  <c r="AE32" i="8"/>
  <c r="K92" i="5" s="1"/>
  <c r="AE31" i="8"/>
  <c r="K91" i="5" s="1"/>
  <c r="Y31" i="8"/>
  <c r="E91" i="5" s="1"/>
  <c r="AE17" i="8"/>
  <c r="K21" i="5" s="1"/>
  <c r="AD17" i="8"/>
  <c r="J21" i="5" s="1"/>
  <c r="J22" i="5"/>
  <c r="Y17" i="8"/>
  <c r="E21" i="5" s="1"/>
  <c r="E22" i="5"/>
  <c r="AE16" i="8"/>
  <c r="K20" i="5" s="1"/>
  <c r="AD16" i="8"/>
  <c r="J20" i="5" s="1"/>
  <c r="Y16" i="8"/>
  <c r="AE12" i="8"/>
  <c r="K13" i="5" s="1"/>
  <c r="AE13" i="8"/>
  <c r="K14" i="5" s="1"/>
  <c r="AD12" i="8"/>
  <c r="J13" i="5" s="1"/>
  <c r="AD13" i="8"/>
  <c r="J14" i="5" s="1"/>
  <c r="Y12" i="8"/>
  <c r="E13" i="5" s="1"/>
  <c r="Y13" i="8"/>
  <c r="E14" i="5" s="1"/>
  <c r="AE11" i="8"/>
  <c r="K10" i="5" s="1"/>
  <c r="AD11" i="8"/>
  <c r="J10" i="5" s="1"/>
  <c r="Y11" i="8"/>
  <c r="E10" i="5" s="1"/>
  <c r="P40" i="9"/>
  <c r="K130" i="5"/>
  <c r="J130" i="5"/>
  <c r="AE31" i="9"/>
  <c r="AD31" i="9"/>
  <c r="Y31" i="9"/>
  <c r="AE28" i="9"/>
  <c r="AE29" i="9" s="1"/>
  <c r="AD28" i="9"/>
  <c r="AD29" i="9" s="1"/>
  <c r="Y29" i="9"/>
  <c r="AE23" i="9"/>
  <c r="K43" i="5" s="1"/>
  <c r="AE21" i="9"/>
  <c r="AD21" i="9"/>
  <c r="AE38" i="11"/>
  <c r="K97" i="5" s="1"/>
  <c r="AE37" i="11"/>
  <c r="K96" i="5" s="1"/>
  <c r="AE34" i="11"/>
  <c r="K76" i="5" s="1"/>
  <c r="AE33" i="11"/>
  <c r="K75" i="5" s="1"/>
  <c r="K58" i="5"/>
  <c r="AE22" i="11"/>
  <c r="K59" i="5" s="1"/>
  <c r="AE23" i="11"/>
  <c r="K60" i="5" s="1"/>
  <c r="AE24" i="11"/>
  <c r="K61" i="5" s="1"/>
  <c r="AE28" i="11"/>
  <c r="K65" i="5" s="1"/>
  <c r="AE29" i="11"/>
  <c r="K66" i="5" s="1"/>
  <c r="AE20" i="11"/>
  <c r="AD38" i="11"/>
  <c r="J97" i="5" s="1"/>
  <c r="AD37" i="11"/>
  <c r="J96" i="5" s="1"/>
  <c r="AD34" i="11"/>
  <c r="J76" i="5" s="1"/>
  <c r="AD33" i="11"/>
  <c r="J75" i="5" s="1"/>
  <c r="AD21" i="11"/>
  <c r="J58" i="5" s="1"/>
  <c r="AD22" i="11"/>
  <c r="J59" i="5" s="1"/>
  <c r="AD23" i="11"/>
  <c r="J60" i="5" s="1"/>
  <c r="AD24" i="11"/>
  <c r="J61" i="5" s="1"/>
  <c r="AD28" i="11"/>
  <c r="J65" i="5" s="1"/>
  <c r="J66" i="5"/>
  <c r="AD20" i="11"/>
  <c r="Y38" i="11"/>
  <c r="E97" i="5" s="1"/>
  <c r="Y37" i="11"/>
  <c r="E96" i="5" s="1"/>
  <c r="Y34" i="11"/>
  <c r="E76" i="5" s="1"/>
  <c r="Y33" i="11"/>
  <c r="E75" i="5" s="1"/>
  <c r="Y21" i="11"/>
  <c r="E58" i="5" s="1"/>
  <c r="Y22" i="11"/>
  <c r="E59" i="5" s="1"/>
  <c r="Y23" i="11"/>
  <c r="E60" i="5" s="1"/>
  <c r="Y24" i="11"/>
  <c r="E61" i="5" s="1"/>
  <c r="Y28" i="11"/>
  <c r="E65" i="5" s="1"/>
  <c r="Y29" i="11"/>
  <c r="E66" i="5" s="1"/>
  <c r="Y20" i="11"/>
  <c r="AE28" i="10"/>
  <c r="K95" i="5" s="1"/>
  <c r="AE27" i="10"/>
  <c r="K94" i="5" s="1"/>
  <c r="AD28" i="10"/>
  <c r="J95" i="5" s="1"/>
  <c r="AD27" i="10"/>
  <c r="J94" i="5" s="1"/>
  <c r="Y28" i="10"/>
  <c r="E95" i="5" s="1"/>
  <c r="AE22" i="10"/>
  <c r="AE24" i="10"/>
  <c r="K68" i="5" s="1"/>
  <c r="AD22" i="10"/>
  <c r="AD25" i="10" s="1"/>
  <c r="AE13" i="10"/>
  <c r="K45" i="5" s="1"/>
  <c r="AE14" i="10"/>
  <c r="K46" i="5" s="1"/>
  <c r="K47" i="5"/>
  <c r="AE16" i="10"/>
  <c r="K50" i="5" s="1"/>
  <c r="K51" i="5"/>
  <c r="AE18" i="10"/>
  <c r="AE11" i="10"/>
  <c r="G35" i="11"/>
  <c r="G39" i="11"/>
  <c r="N47" i="11"/>
  <c r="M47" i="11"/>
  <c r="L47" i="11"/>
  <c r="X39" i="11"/>
  <c r="W39" i="11"/>
  <c r="V39" i="11"/>
  <c r="U39" i="11"/>
  <c r="T39" i="11"/>
  <c r="S39" i="11"/>
  <c r="R39" i="11"/>
  <c r="Q39" i="11"/>
  <c r="P39" i="11"/>
  <c r="O39" i="11"/>
  <c r="N39" i="11"/>
  <c r="M39" i="11"/>
  <c r="L39" i="11"/>
  <c r="K39" i="11"/>
  <c r="J39" i="11"/>
  <c r="I39" i="11"/>
  <c r="H39" i="11"/>
  <c r="X35" i="11"/>
  <c r="W35" i="11"/>
  <c r="V35" i="11"/>
  <c r="U35" i="11"/>
  <c r="T35" i="11"/>
  <c r="S35" i="11"/>
  <c r="R35" i="11"/>
  <c r="Q35" i="11"/>
  <c r="P35" i="11"/>
  <c r="O35" i="11"/>
  <c r="O48" i="11" s="1"/>
  <c r="N35" i="11"/>
  <c r="M35" i="11"/>
  <c r="L35" i="11"/>
  <c r="K35" i="11"/>
  <c r="J35" i="11"/>
  <c r="I35" i="11"/>
  <c r="H35" i="11"/>
  <c r="X36" i="10"/>
  <c r="W36" i="10"/>
  <c r="V36" i="10"/>
  <c r="U36" i="10"/>
  <c r="T36" i="10"/>
  <c r="S36" i="10"/>
  <c r="Q36" i="10"/>
  <c r="O36" i="10"/>
  <c r="N36" i="10"/>
  <c r="M36" i="10"/>
  <c r="L36" i="10"/>
  <c r="K36" i="10"/>
  <c r="J36" i="10"/>
  <c r="H36" i="10"/>
  <c r="X29" i="10"/>
  <c r="W29" i="10"/>
  <c r="V29" i="10"/>
  <c r="U29" i="10"/>
  <c r="T29" i="10"/>
  <c r="S29" i="10"/>
  <c r="R29" i="10"/>
  <c r="Q29" i="10"/>
  <c r="P29" i="10"/>
  <c r="O29" i="10"/>
  <c r="N29" i="10"/>
  <c r="M29" i="10"/>
  <c r="L29" i="10"/>
  <c r="K29" i="10"/>
  <c r="J29" i="10"/>
  <c r="I29" i="10"/>
  <c r="H29" i="10"/>
  <c r="G29" i="10"/>
  <c r="G37" i="10" s="1"/>
  <c r="X32" i="9"/>
  <c r="W32" i="9"/>
  <c r="V32" i="9"/>
  <c r="U32" i="9"/>
  <c r="T32" i="9"/>
  <c r="S32" i="9"/>
  <c r="R32" i="9"/>
  <c r="Q32" i="9"/>
  <c r="P32" i="9"/>
  <c r="O32" i="9"/>
  <c r="N32" i="9"/>
  <c r="M32" i="9"/>
  <c r="L32" i="9"/>
  <c r="K32" i="9"/>
  <c r="J32" i="9"/>
  <c r="I32" i="9"/>
  <c r="H32" i="9"/>
  <c r="G32" i="9"/>
  <c r="X29" i="9"/>
  <c r="W29" i="9"/>
  <c r="V29" i="9"/>
  <c r="V41" i="9" s="1"/>
  <c r="U29" i="9"/>
  <c r="T29" i="9"/>
  <c r="S29" i="9"/>
  <c r="R29" i="9"/>
  <c r="R41" i="9" s="1"/>
  <c r="Q29" i="9"/>
  <c r="P29" i="9"/>
  <c r="O29" i="9"/>
  <c r="N29" i="9"/>
  <c r="N41" i="9" s="1"/>
  <c r="M29" i="9"/>
  <c r="L29" i="9"/>
  <c r="K29" i="9"/>
  <c r="J29" i="9"/>
  <c r="J41" i="9" s="1"/>
  <c r="I29" i="9"/>
  <c r="H29" i="9"/>
  <c r="G29" i="9"/>
  <c r="X33" i="8"/>
  <c r="X46" i="8" s="1"/>
  <c r="W33" i="8"/>
  <c r="V33" i="8"/>
  <c r="U33" i="8"/>
  <c r="S33" i="8"/>
  <c r="R33" i="8"/>
  <c r="Q33" i="8"/>
  <c r="P33" i="8"/>
  <c r="O33" i="8"/>
  <c r="N33" i="8"/>
  <c r="M33" i="8"/>
  <c r="K33" i="8"/>
  <c r="J33" i="8"/>
  <c r="I33" i="8"/>
  <c r="H33" i="8"/>
  <c r="G33" i="8"/>
  <c r="W14" i="8"/>
  <c r="U14" i="8"/>
  <c r="S14" i="8"/>
  <c r="Q14" i="8"/>
  <c r="P14" i="8"/>
  <c r="O14" i="8"/>
  <c r="N14" i="8"/>
  <c r="M14" i="8"/>
  <c r="L14" i="8"/>
  <c r="J14" i="8"/>
  <c r="G41" i="9" l="1"/>
  <c r="K41" i="9"/>
  <c r="O41" i="9"/>
  <c r="S41" i="9"/>
  <c r="W41" i="9"/>
  <c r="H41" i="9"/>
  <c r="L41" i="9"/>
  <c r="P41" i="9"/>
  <c r="T41" i="9"/>
  <c r="X41" i="9"/>
  <c r="I41" i="9"/>
  <c r="M41" i="9"/>
  <c r="Q41" i="9"/>
  <c r="U41" i="9"/>
  <c r="Y20" i="8"/>
  <c r="H11" i="5"/>
  <c r="E15" i="5"/>
  <c r="E18" i="5" s="1"/>
  <c r="Y19" i="4"/>
  <c r="AE26" i="9"/>
  <c r="G46" i="8"/>
  <c r="X48" i="11"/>
  <c r="AE48" i="11" s="1"/>
  <c r="AE25" i="10"/>
  <c r="AE31" i="11"/>
  <c r="G48" i="11"/>
  <c r="E29" i="5"/>
  <c r="Y26" i="4"/>
  <c r="AB40" i="9"/>
  <c r="I130" i="5"/>
  <c r="AC40" i="9"/>
  <c r="I41" i="5"/>
  <c r="I54" i="5" s="1"/>
  <c r="AC26" i="9"/>
  <c r="H41" i="5"/>
  <c r="H54" i="5" s="1"/>
  <c r="AB26" i="9"/>
  <c r="J41" i="5"/>
  <c r="AD26" i="9"/>
  <c r="F70" i="5"/>
  <c r="K53" i="5"/>
  <c r="AE19" i="10"/>
  <c r="AD31" i="11"/>
  <c r="E57" i="5"/>
  <c r="E70" i="5" s="1"/>
  <c r="Y31" i="11"/>
  <c r="Z48" i="11"/>
  <c r="J48" i="5"/>
  <c r="AD18" i="11"/>
  <c r="I56" i="5"/>
  <c r="AC25" i="10"/>
  <c r="K56" i="5"/>
  <c r="Q48" i="11"/>
  <c r="P48" i="11"/>
  <c r="E7" i="5"/>
  <c r="E8" i="5" s="1"/>
  <c r="Y13" i="4"/>
  <c r="F20" i="5"/>
  <c r="F27" i="5" s="1"/>
  <c r="Z20" i="8"/>
  <c r="E20" i="5"/>
  <c r="E27" i="5" s="1"/>
  <c r="H48" i="11"/>
  <c r="J48" i="11"/>
  <c r="AC29" i="10"/>
  <c r="K27" i="5"/>
  <c r="H27" i="5"/>
  <c r="J27" i="5"/>
  <c r="G27" i="5"/>
  <c r="I27" i="5"/>
  <c r="J29" i="5"/>
  <c r="J39" i="5" s="1"/>
  <c r="P37" i="10"/>
  <c r="T37" i="10"/>
  <c r="K41" i="5"/>
  <c r="G29" i="5"/>
  <c r="O46" i="8"/>
  <c r="O37" i="10"/>
  <c r="X37" i="10"/>
  <c r="E33" i="5"/>
  <c r="F33" i="5"/>
  <c r="F39" i="5" s="1"/>
  <c r="Z26" i="4"/>
  <c r="I48" i="11"/>
  <c r="E77" i="5"/>
  <c r="K57" i="5"/>
  <c r="H57" i="5"/>
  <c r="H70" i="5" s="1"/>
  <c r="AC32" i="9"/>
  <c r="I93" i="5"/>
  <c r="G57" i="5"/>
  <c r="G70" i="5" s="1"/>
  <c r="J57" i="5"/>
  <c r="J70" i="5" s="1"/>
  <c r="AE32" i="9"/>
  <c r="K93" i="5"/>
  <c r="Z32" i="9"/>
  <c r="Z41" i="9" s="1"/>
  <c r="F93" i="5"/>
  <c r="AD32" i="9"/>
  <c r="J93" i="5"/>
  <c r="J98" i="5" s="1"/>
  <c r="AA32" i="9"/>
  <c r="AA41" i="9" s="1"/>
  <c r="G93" i="5"/>
  <c r="Y32" i="9"/>
  <c r="Y41" i="9" s="1"/>
  <c r="E93" i="5"/>
  <c r="E98" i="5" s="1"/>
  <c r="J18" i="5"/>
  <c r="AB32" i="9"/>
  <c r="H93" i="5"/>
  <c r="I57" i="5"/>
  <c r="Z33" i="8"/>
  <c r="F91" i="5"/>
  <c r="AC33" i="8"/>
  <c r="I91" i="5"/>
  <c r="AA33" i="8"/>
  <c r="G91" i="5"/>
  <c r="AE20" i="8"/>
  <c r="AB33" i="8"/>
  <c r="H91" i="5"/>
  <c r="Z19" i="4"/>
  <c r="F18" i="5"/>
  <c r="J77" i="5"/>
  <c r="K77" i="5"/>
  <c r="Y35" i="11"/>
  <c r="AE39" i="11"/>
  <c r="U37" i="10"/>
  <c r="R37" i="10"/>
  <c r="V37" i="10"/>
  <c r="S37" i="10"/>
  <c r="W37" i="10"/>
  <c r="I46" i="8"/>
  <c r="M46" i="8"/>
  <c r="Q46" i="8"/>
  <c r="U46" i="8"/>
  <c r="J46" i="8"/>
  <c r="N46" i="8"/>
  <c r="R46" i="8"/>
  <c r="V46" i="8"/>
  <c r="K46" i="8"/>
  <c r="S46" i="8"/>
  <c r="W46" i="8"/>
  <c r="H46" i="8"/>
  <c r="L46" i="8"/>
  <c r="P46" i="8"/>
  <c r="T46" i="8"/>
  <c r="AE35" i="11"/>
  <c r="Z29" i="10"/>
  <c r="Z37" i="10" s="1"/>
  <c r="AA14" i="8"/>
  <c r="AD20" i="8"/>
  <c r="AB20" i="8"/>
  <c r="AE40" i="9"/>
  <c r="AD40" i="9"/>
  <c r="AC14" i="8"/>
  <c r="Y14" i="8"/>
  <c r="AC20" i="8"/>
  <c r="Z14" i="8"/>
  <c r="AB14" i="8"/>
  <c r="AA20" i="8"/>
  <c r="AB39" i="11"/>
  <c r="L48" i="11"/>
  <c r="AA39" i="11"/>
  <c r="AA48" i="11" s="1"/>
  <c r="K48" i="11"/>
  <c r="S48" i="11"/>
  <c r="W48" i="11"/>
  <c r="AB35" i="11"/>
  <c r="AD39" i="11"/>
  <c r="AD35" i="11"/>
  <c r="AB47" i="11"/>
  <c r="AE29" i="10"/>
  <c r="T48" i="11"/>
  <c r="N48" i="11"/>
  <c r="AC47" i="11"/>
  <c r="AC48" i="11" s="1"/>
  <c r="U48" i="11"/>
  <c r="M48" i="11"/>
  <c r="R48" i="11"/>
  <c r="V48" i="11"/>
  <c r="AB36" i="10"/>
  <c r="AD33" i="8"/>
  <c r="Y39" i="11"/>
  <c r="AC36" i="10"/>
  <c r="AD29" i="10"/>
  <c r="AE36" i="10"/>
  <c r="AE14" i="8"/>
  <c r="Y33" i="8"/>
  <c r="AD14" i="8"/>
  <c r="AE33" i="8"/>
  <c r="J37" i="10"/>
  <c r="Y29" i="10"/>
  <c r="Y37" i="10" s="1"/>
  <c r="AD36" i="10"/>
  <c r="N37" i="10"/>
  <c r="H37" i="10"/>
  <c r="L37" i="10"/>
  <c r="K37" i="10"/>
  <c r="I37" i="10"/>
  <c r="M37" i="10"/>
  <c r="Q37" i="10"/>
  <c r="AE41" i="9" l="1"/>
  <c r="AD41" i="9"/>
  <c r="K54" i="5"/>
  <c r="Z46" i="8"/>
  <c r="AB48" i="11"/>
  <c r="AD46" i="8"/>
  <c r="Y46" i="8"/>
  <c r="K70" i="5"/>
  <c r="E39" i="5"/>
  <c r="E136" i="5" s="1"/>
  <c r="AC41" i="9"/>
  <c r="J54" i="5"/>
  <c r="J136" i="5" s="1"/>
  <c r="I70" i="5"/>
  <c r="Y48" i="11"/>
  <c r="AD48" i="11"/>
  <c r="AA37" i="10"/>
  <c r="AB41" i="9"/>
  <c r="AA46" i="8"/>
  <c r="H98" i="5"/>
  <c r="AE37" i="10"/>
  <c r="AE46" i="8"/>
  <c r="F98" i="5"/>
  <c r="F136" i="5" s="1"/>
  <c r="G98" i="5"/>
  <c r="AD37" i="10"/>
  <c r="AC37" i="10"/>
  <c r="AB37" i="10"/>
  <c r="AC46" i="8"/>
  <c r="AB46" i="8"/>
  <c r="AC35" i="4" l="1"/>
  <c r="AE28" i="4"/>
  <c r="K90" i="5" s="1"/>
  <c r="K98" i="5" s="1"/>
  <c r="AC28" i="4"/>
  <c r="I90" i="5" s="1"/>
  <c r="I98" i="5" s="1"/>
  <c r="AE22" i="4"/>
  <c r="AE23" i="4"/>
  <c r="K31" i="5" s="1"/>
  <c r="K32" i="5"/>
  <c r="AE24" i="4"/>
  <c r="K33" i="5" s="1"/>
  <c r="AC22" i="4"/>
  <c r="I30" i="5" s="1"/>
  <c r="AC23" i="4"/>
  <c r="I31" i="5" s="1"/>
  <c r="I32" i="5"/>
  <c r="AC24" i="4"/>
  <c r="I33" i="5" s="1"/>
  <c r="AB22" i="4"/>
  <c r="H30" i="5" s="1"/>
  <c r="AB23" i="4"/>
  <c r="H31" i="5" s="1"/>
  <c r="H32" i="5"/>
  <c r="AB24" i="4"/>
  <c r="H33" i="5" s="1"/>
  <c r="AA22" i="4"/>
  <c r="AA23" i="4"/>
  <c r="G31" i="5" s="1"/>
  <c r="G32" i="5"/>
  <c r="G33" i="5"/>
  <c r="AC21" i="4"/>
  <c r="I29" i="5" s="1"/>
  <c r="G12" i="5"/>
  <c r="G16" i="5"/>
  <c r="H15" i="5"/>
  <c r="H16" i="5"/>
  <c r="I12" i="5"/>
  <c r="I15" i="5"/>
  <c r="I16" i="5"/>
  <c r="AC15" i="4"/>
  <c r="I11" i="5" s="1"/>
  <c r="K12" i="5"/>
  <c r="K15" i="5"/>
  <c r="K16" i="5"/>
  <c r="AE15" i="4"/>
  <c r="AE12" i="4"/>
  <c r="K7" i="5" s="1"/>
  <c r="AE11" i="4"/>
  <c r="K6" i="5" s="1"/>
  <c r="AC12" i="4"/>
  <c r="I7" i="5" s="1"/>
  <c r="AE26" i="4" l="1"/>
  <c r="H12" i="5"/>
  <c r="AB19" i="4"/>
  <c r="G15" i="5"/>
  <c r="G18" i="5" s="1"/>
  <c r="AA19" i="4"/>
  <c r="K11" i="5"/>
  <c r="K18" i="5" s="1"/>
  <c r="AE19" i="4"/>
  <c r="I39" i="5"/>
  <c r="K30" i="5"/>
  <c r="H39" i="5"/>
  <c r="K29" i="5"/>
  <c r="G30" i="5"/>
  <c r="G39" i="5" s="1"/>
  <c r="AA26" i="4"/>
  <c r="H130" i="5"/>
  <c r="I18" i="5"/>
  <c r="AC19" i="4"/>
  <c r="K8" i="5"/>
  <c r="H18" i="5"/>
  <c r="AC26" i="4"/>
  <c r="AB26" i="4"/>
  <c r="Z13" i="4"/>
  <c r="AB13" i="4"/>
  <c r="AA13" i="4"/>
  <c r="AE13" i="4"/>
  <c r="AC13" i="4"/>
  <c r="K39" i="5" l="1"/>
  <c r="K136" i="5" s="1"/>
  <c r="I136" i="5"/>
  <c r="G136" i="5"/>
  <c r="H136" i="5"/>
  <c r="H29" i="4"/>
  <c r="H48" i="4" s="1"/>
  <c r="I29" i="4"/>
  <c r="J29" i="4"/>
  <c r="K29" i="4"/>
  <c r="L29" i="4"/>
  <c r="M29" i="4"/>
  <c r="N29" i="4"/>
  <c r="O29" i="4"/>
  <c r="O48" i="4" s="1"/>
  <c r="P29" i="4"/>
  <c r="P48" i="4" s="1"/>
  <c r="Q29" i="4"/>
  <c r="R29" i="4"/>
  <c r="S29" i="4"/>
  <c r="S48" i="4" s="1"/>
  <c r="T29" i="4"/>
  <c r="T48" i="4" s="1"/>
  <c r="U29" i="4"/>
  <c r="U48" i="4" s="1"/>
  <c r="V29" i="4"/>
  <c r="W29" i="4"/>
  <c r="X29" i="4"/>
  <c r="X48" i="4" s="1"/>
  <c r="L48" i="4" l="1"/>
  <c r="V48" i="4"/>
  <c r="R48" i="4"/>
  <c r="N48" i="4"/>
  <c r="J48" i="4"/>
  <c r="Q48" i="4"/>
  <c r="K48" i="4"/>
  <c r="M48" i="4"/>
  <c r="I48" i="4"/>
  <c r="AB29" i="4"/>
  <c r="AB48" i="4" s="1"/>
  <c r="AC29" i="4"/>
  <c r="AC48" i="4" s="1"/>
  <c r="AA29" i="4"/>
  <c r="AA48" i="4" s="1"/>
  <c r="Y29" i="4" l="1"/>
  <c r="Y48" i="4" s="1"/>
  <c r="AD29" i="4"/>
  <c r="AD48" i="4" s="1"/>
  <c r="AE29" i="4"/>
  <c r="AE48" i="4" s="1"/>
  <c r="G29" i="4"/>
  <c r="Z29" i="4" l="1"/>
  <c r="Z48" i="4" s="1"/>
  <c r="G48" i="4"/>
  <c r="B60" i="8"/>
  <c r="W48" i="4"/>
  <c r="W26" i="4"/>
</calcChain>
</file>

<file path=xl/sharedStrings.xml><?xml version="1.0" encoding="utf-8"?>
<sst xmlns="http://schemas.openxmlformats.org/spreadsheetml/2006/main" count="1513" uniqueCount="617">
  <si>
    <t>E</t>
  </si>
  <si>
    <t>ECTS</t>
  </si>
  <si>
    <t>L</t>
  </si>
  <si>
    <t>1-12</t>
  </si>
  <si>
    <t>9</t>
  </si>
  <si>
    <t>10</t>
  </si>
  <si>
    <t>11</t>
  </si>
  <si>
    <t>12</t>
  </si>
  <si>
    <t>13</t>
  </si>
  <si>
    <t>14</t>
  </si>
  <si>
    <t>15</t>
  </si>
  <si>
    <t>16</t>
  </si>
  <si>
    <t>17</t>
  </si>
  <si>
    <t>4</t>
  </si>
  <si>
    <t>8</t>
  </si>
  <si>
    <t>5</t>
  </si>
  <si>
    <t>6</t>
  </si>
  <si>
    <t>7</t>
  </si>
  <si>
    <t>18</t>
  </si>
  <si>
    <t>19</t>
  </si>
  <si>
    <t>20</t>
  </si>
  <si>
    <t>21</t>
  </si>
  <si>
    <t>Anatomy</t>
  </si>
  <si>
    <t>Histology with embryology</t>
  </si>
  <si>
    <t>total</t>
  </si>
  <si>
    <t>Ist YEAR</t>
  </si>
  <si>
    <t>No.</t>
  </si>
  <si>
    <t>Subject</t>
  </si>
  <si>
    <t>code</t>
  </si>
  <si>
    <t>Credit with grade</t>
  </si>
  <si>
    <t>Pass</t>
  </si>
  <si>
    <t>Ist Year</t>
  </si>
  <si>
    <t>Distribution of hours</t>
  </si>
  <si>
    <t>contact</t>
  </si>
  <si>
    <t>self-study</t>
  </si>
  <si>
    <t>Hours</t>
  </si>
  <si>
    <t xml:space="preserve"> ECTS Credits</t>
  </si>
  <si>
    <t>Total student workload</t>
  </si>
  <si>
    <t>1st semester</t>
  </si>
  <si>
    <t>2nd semester</t>
  </si>
  <si>
    <t>Chemistry</t>
  </si>
  <si>
    <t>Biostatistic with elements of informatics</t>
  </si>
  <si>
    <t>First aid and elements of nursing</t>
  </si>
  <si>
    <t>Medical Sociology</t>
  </si>
  <si>
    <t>Medical Psychology</t>
  </si>
  <si>
    <t>Ethics</t>
  </si>
  <si>
    <t>Elements of professionalism</t>
  </si>
  <si>
    <t>History of medicine</t>
  </si>
  <si>
    <t>First aid and nursing</t>
  </si>
  <si>
    <t>Latin</t>
  </si>
  <si>
    <t>Library Information</t>
  </si>
  <si>
    <t>Elements of Health and Safety at Work and Ergonomics</t>
  </si>
  <si>
    <t>Physical Education</t>
  </si>
  <si>
    <t>TOTAL number of hours</t>
  </si>
  <si>
    <t>Active ingredients of living matter</t>
  </si>
  <si>
    <t>Modern microscopic techniques in medicine</t>
  </si>
  <si>
    <t>IInd  Year</t>
  </si>
  <si>
    <t>FIELD: MEDICINE</t>
  </si>
  <si>
    <t>Institute: Medical Sciences</t>
  </si>
  <si>
    <t>IInd YEAR</t>
  </si>
  <si>
    <t>4th semester</t>
  </si>
  <si>
    <t>3rd semester</t>
  </si>
  <si>
    <t>Biophysics</t>
  </si>
  <si>
    <t>Biochemistry</t>
  </si>
  <si>
    <t>Physiology with cytophysiology</t>
  </si>
  <si>
    <t>Genetics</t>
  </si>
  <si>
    <t>Immunology</t>
  </si>
  <si>
    <t>Hygiene</t>
  </si>
  <si>
    <t>Epidemiology</t>
  </si>
  <si>
    <t>Public Health</t>
  </si>
  <si>
    <t>Out-patient Health care</t>
  </si>
  <si>
    <t>Ambulatory care</t>
  </si>
  <si>
    <t>Hospital-Acquired Infections</t>
  </si>
  <si>
    <t xml:space="preserve">Rational antibiotic therapy </t>
  </si>
  <si>
    <t>Genetic engineering</t>
  </si>
  <si>
    <t>Medical apparatus</t>
  </si>
  <si>
    <t>Oncological immunology</t>
  </si>
  <si>
    <t xml:space="preserve"> Approved by the Faculty Council at the meeting on………</t>
  </si>
  <si>
    <t>IIIrd YEAR</t>
  </si>
  <si>
    <t>FIELD:MEDICINE</t>
  </si>
  <si>
    <t>5th semester</t>
  </si>
  <si>
    <t>6th semester</t>
  </si>
  <si>
    <t>III rd year</t>
  </si>
  <si>
    <t>Pathophysiology</t>
  </si>
  <si>
    <t>Pathology</t>
  </si>
  <si>
    <t xml:space="preserve">Pharmacology with toxycology </t>
  </si>
  <si>
    <t>Pediatrics</t>
  </si>
  <si>
    <t>Internal Medicine</t>
  </si>
  <si>
    <t>Dermatology and venereology</t>
  </si>
  <si>
    <t>Laboratory diagnostics</t>
  </si>
  <si>
    <t>General Surgery</t>
  </si>
  <si>
    <t>Elective course*</t>
  </si>
  <si>
    <t>IVth YEAR</t>
  </si>
  <si>
    <t>IV th year</t>
  </si>
  <si>
    <t>7th semester</t>
  </si>
  <si>
    <t>8th semester</t>
  </si>
  <si>
    <t>Neurology</t>
  </si>
  <si>
    <t>Psychiatry</t>
  </si>
  <si>
    <t>Oncology</t>
  </si>
  <si>
    <t>Infectious diseases</t>
  </si>
  <si>
    <t>Rehabilitation</t>
  </si>
  <si>
    <t>Clinical pharmacology</t>
  </si>
  <si>
    <t>Anesthesiology and Intensive Care</t>
  </si>
  <si>
    <t>Intensive Care</t>
  </si>
  <si>
    <t>Pediatric Dermatology</t>
  </si>
  <si>
    <t>Pharmacoeconomics</t>
  </si>
  <si>
    <t>Bloodborne viral infections</t>
  </si>
  <si>
    <t>Vth YEAR</t>
  </si>
  <si>
    <t>Vth year</t>
  </si>
  <si>
    <t>9th  semester</t>
  </si>
  <si>
    <t>10th semester</t>
  </si>
  <si>
    <t>Geriatrics</t>
  </si>
  <si>
    <t>Family Medicine</t>
  </si>
  <si>
    <t>Basic Polish</t>
  </si>
  <si>
    <t>Polish for medicine</t>
  </si>
  <si>
    <t xml:space="preserve">Polish Communication skills for Medicine </t>
  </si>
  <si>
    <t>Paediatric Surgery</t>
  </si>
  <si>
    <t>Orthopedics and traumatology</t>
  </si>
  <si>
    <t>Oncological Surgery</t>
  </si>
  <si>
    <t>Urology</t>
  </si>
  <si>
    <t>Otolaryngology</t>
  </si>
  <si>
    <t>Emergency medicine and disaster medicine</t>
  </si>
  <si>
    <t>Gynecology and Obstetrics</t>
  </si>
  <si>
    <t>Ophthalmology</t>
  </si>
  <si>
    <t>Transplantology</t>
  </si>
  <si>
    <t>Neurosurgery</t>
  </si>
  <si>
    <t>Medical Law</t>
  </si>
  <si>
    <t>Forensic Medicine</t>
  </si>
  <si>
    <t>Surgery</t>
  </si>
  <si>
    <t>Hypertensiology</t>
  </si>
  <si>
    <t>Allergology</t>
  </si>
  <si>
    <t>Intervention cardiology</t>
  </si>
  <si>
    <t>Clinical nutrition</t>
  </si>
  <si>
    <t>Anesthesiology and Intensive Pediatric Therapy</t>
  </si>
  <si>
    <t>Electrocardiography</t>
  </si>
  <si>
    <t>Diagnostic imaging in emergency</t>
  </si>
  <si>
    <t>Radiotherapy</t>
  </si>
  <si>
    <t>The importance of genetic profiles in oncological treatment</t>
  </si>
  <si>
    <t xml:space="preserve">Bariatric surgery </t>
  </si>
  <si>
    <t>Adult Psychiatry</t>
  </si>
  <si>
    <t>Methodology of writing scientific papers</t>
  </si>
  <si>
    <t>Pharmacogenetics</t>
  </si>
  <si>
    <t>Homeostatic imbalance of epithelial tissue</t>
  </si>
  <si>
    <t>Coping with stress</t>
  </si>
  <si>
    <t>Methods of learning support</t>
  </si>
  <si>
    <t>Coaching</t>
  </si>
  <si>
    <t xml:space="preserve">The psychology of personal development </t>
  </si>
  <si>
    <t>Pediatrics- Child Cardiology</t>
  </si>
  <si>
    <t>Pain therapy</t>
  </si>
  <si>
    <t>Lung diseases</t>
  </si>
  <si>
    <t>Vascular surgery</t>
  </si>
  <si>
    <t>Endoscopic and laparoscopic surgery</t>
  </si>
  <si>
    <r>
      <t>kind of assesment after the semester</t>
    </r>
    <r>
      <rPr>
        <b/>
        <sz val="9"/>
        <color indexed="8"/>
        <rFont val="Calibri"/>
        <family val="2"/>
        <charset val="238"/>
      </rPr>
      <t>*</t>
    </r>
  </si>
  <si>
    <t>kind of assesment after the semester*</t>
  </si>
  <si>
    <t>3/4</t>
  </si>
  <si>
    <t>Pathophysiology of kidney</t>
  </si>
  <si>
    <t>Pathophysiology of pancreas</t>
  </si>
  <si>
    <t>22</t>
  </si>
  <si>
    <t>23</t>
  </si>
  <si>
    <t>24</t>
  </si>
  <si>
    <t>25</t>
  </si>
  <si>
    <t>Emergency Medicine</t>
  </si>
  <si>
    <r>
      <t>Optional specialization choosen by the student</t>
    </r>
    <r>
      <rPr>
        <b/>
        <sz val="12"/>
        <rFont val="Calibri"/>
        <family val="2"/>
        <charset val="238"/>
      </rPr>
      <t>*</t>
    </r>
  </si>
  <si>
    <t>VI th YEAR</t>
  </si>
  <si>
    <t>VI th Year</t>
  </si>
  <si>
    <t>Yourself Management</t>
  </si>
  <si>
    <t>T</t>
  </si>
  <si>
    <t>PC/P</t>
  </si>
  <si>
    <t>11 th semester</t>
  </si>
  <si>
    <t>12th semester</t>
  </si>
  <si>
    <t>Human body structures in medical imaging</t>
  </si>
  <si>
    <t>3-4</t>
  </si>
  <si>
    <t>5-6</t>
  </si>
  <si>
    <t>3</t>
  </si>
  <si>
    <t>1</t>
  </si>
  <si>
    <t>7-8</t>
  </si>
  <si>
    <t>5-10</t>
  </si>
  <si>
    <t>9-10</t>
  </si>
  <si>
    <t>11-12</t>
  </si>
  <si>
    <t>Optional specialization choosen by the student*</t>
  </si>
  <si>
    <t>2</t>
  </si>
  <si>
    <t>Polish for Medicine</t>
  </si>
  <si>
    <t>1-2</t>
  </si>
  <si>
    <r>
      <t xml:space="preserve">Elective course </t>
    </r>
    <r>
      <rPr>
        <b/>
        <sz val="12"/>
        <rFont val="Calibri"/>
        <family val="2"/>
        <charset val="238"/>
      </rPr>
      <t>*</t>
    </r>
  </si>
  <si>
    <t>Approved by the Faculty Council at the meeting on………</t>
  </si>
  <si>
    <t>Total ECTS Credits</t>
  </si>
  <si>
    <t>I st YEAR</t>
  </si>
  <si>
    <t>II nd YEAR</t>
  </si>
  <si>
    <t>III rd YEAR</t>
  </si>
  <si>
    <t>IV th YEAR</t>
  </si>
  <si>
    <t>V th YEAR</t>
  </si>
  <si>
    <t>Polish communication skills for Medicine</t>
  </si>
  <si>
    <t>completion in the semester</t>
  </si>
  <si>
    <t>Elective course-preparation for the Final Medical Examination</t>
  </si>
  <si>
    <t>30</t>
  </si>
  <si>
    <t>32</t>
  </si>
  <si>
    <t>26</t>
  </si>
  <si>
    <t>27</t>
  </si>
  <si>
    <t>28</t>
  </si>
  <si>
    <t>29</t>
  </si>
  <si>
    <t>31</t>
  </si>
  <si>
    <t>33</t>
  </si>
  <si>
    <t>34</t>
  </si>
  <si>
    <t>Electrophysiology</t>
  </si>
  <si>
    <t>Tissue structure abnormalities</t>
  </si>
  <si>
    <t>ELECTIVE COURSES</t>
  </si>
  <si>
    <t xml:space="preserve">10.  MODULE General academic </t>
  </si>
  <si>
    <t>Patient Safety</t>
  </si>
  <si>
    <t>Structural basis of cardiovascular interventions</t>
  </si>
  <si>
    <t>Haemostasis and thrombosis</t>
  </si>
  <si>
    <t>Diagnostic imaging</t>
  </si>
  <si>
    <t>Methodology of scientific research with elements of biostatistics in medicine</t>
  </si>
  <si>
    <t>4.6.</t>
  </si>
  <si>
    <t>Communication with the patient and his family</t>
  </si>
  <si>
    <t>Internal Medicine-propaedeutics in internal medicine with elements of cardiology</t>
  </si>
  <si>
    <t>54</t>
  </si>
  <si>
    <t xml:space="preserve">5.2a </t>
  </si>
  <si>
    <t>35</t>
  </si>
  <si>
    <t>36</t>
  </si>
  <si>
    <t>37</t>
  </si>
  <si>
    <t>38</t>
  </si>
  <si>
    <t>39</t>
  </si>
  <si>
    <t>40</t>
  </si>
  <si>
    <t>41</t>
  </si>
  <si>
    <t>42</t>
  </si>
  <si>
    <t>43</t>
  </si>
  <si>
    <t>44</t>
  </si>
  <si>
    <t>45</t>
  </si>
  <si>
    <t>46</t>
  </si>
  <si>
    <t>47</t>
  </si>
  <si>
    <t>48</t>
  </si>
  <si>
    <t>49</t>
  </si>
  <si>
    <t>50</t>
  </si>
  <si>
    <t>51</t>
  </si>
  <si>
    <t>52</t>
  </si>
  <si>
    <t>53</t>
  </si>
  <si>
    <t>Elective course *</t>
  </si>
  <si>
    <t>Elective course</t>
  </si>
  <si>
    <t>Child and Adolescent Psychiatry</t>
  </si>
  <si>
    <t xml:space="preserve">Pharmacology with toxicology </t>
  </si>
  <si>
    <t>55</t>
  </si>
  <si>
    <t>6-10</t>
  </si>
  <si>
    <t>2,6</t>
  </si>
  <si>
    <t>2,7</t>
  </si>
  <si>
    <t>Type of courses: group I (L-lecture), group II (T-tutorials, PC/PC-practical classes, L-laboratory), group III (E-e-learning)</t>
  </si>
  <si>
    <t>I/L</t>
  </si>
  <si>
    <t>II/T</t>
  </si>
  <si>
    <t>II/PC/P</t>
  </si>
  <si>
    <t>II/L</t>
  </si>
  <si>
    <r>
      <t>kind of assesment after the semester</t>
    </r>
    <r>
      <rPr>
        <b/>
        <sz val="9"/>
        <rFont val="Calibri"/>
        <family val="2"/>
        <charset val="238"/>
      </rPr>
      <t>*</t>
    </r>
  </si>
  <si>
    <t>PROGRAMME SCHEDULE FOR 6 YEAR UNIFORM MD STUDIES</t>
  </si>
  <si>
    <t>* Group of courses in the scope of students' support in the learning process</t>
  </si>
  <si>
    <t>* Group of courses in the scope of students' support in the learning process:</t>
  </si>
  <si>
    <t>1.GROUP OF COURSES Morphological Sciences</t>
  </si>
  <si>
    <t>2.GROUP OF COURSES Scientific basis of medicine</t>
  </si>
  <si>
    <t>9. GROUP OF COURSES Holiday Work Placement</t>
  </si>
  <si>
    <t>11. GROUP OF ELECTIVE COURSES</t>
  </si>
  <si>
    <t>3.GROUP OF COURSES Preclinical sciences</t>
  </si>
  <si>
    <t>9.  GROUP OF COURSES Holiday work Placement</t>
  </si>
  <si>
    <t>5. GROUP OF COURSES Clinical Sciences - Non-surgical treatment</t>
  </si>
  <si>
    <t>6. GROUP OF COURSES Clinical Sciences- Surgical treatment</t>
  </si>
  <si>
    <t>9. GROUP OF COURSES Holiday work Placement</t>
  </si>
  <si>
    <r>
      <t>8. GROUP OF COURSES  Clinical teaching and practice</t>
    </r>
    <r>
      <rPr>
        <b/>
        <sz val="12"/>
        <color indexed="8"/>
        <rFont val="Calibri"/>
        <family val="2"/>
        <charset val="238"/>
      </rPr>
      <t>*</t>
    </r>
  </si>
  <si>
    <t>8. GROUP OF COURSES  Clinical teaching and practice</t>
  </si>
  <si>
    <t xml:space="preserve">10.  GENERAL ACADEMIC COURSES </t>
  </si>
  <si>
    <t>11. GROUP OF ELECTIVE COURSES**</t>
  </si>
  <si>
    <t>10. GENERAL ACADEMIC COURSES</t>
  </si>
  <si>
    <t>10.  GENERAL ACADEMIC COURSES</t>
  </si>
  <si>
    <t>Combination Therapy</t>
  </si>
  <si>
    <t>5-11</t>
  </si>
  <si>
    <t>5,7,8,9,10</t>
  </si>
  <si>
    <t>4.7</t>
  </si>
  <si>
    <t>4.8</t>
  </si>
  <si>
    <t>4.9</t>
  </si>
  <si>
    <t>4,7</t>
  </si>
  <si>
    <t xml:space="preserve"> *Group of courses in the scope of students' support in the learning process</t>
  </si>
  <si>
    <t>12.1</t>
  </si>
  <si>
    <t>12.2</t>
  </si>
  <si>
    <t>12.3</t>
  </si>
  <si>
    <t>Elements of Health and Safety in Healtcare Facilities</t>
  </si>
  <si>
    <t>12. GROUP OF COURSES Safety in Healthcare Facilities</t>
  </si>
  <si>
    <t>Epidemiological Safety</t>
  </si>
  <si>
    <t>Fire Safety</t>
  </si>
  <si>
    <t>Z NASTĘPUJĄCYCH PRZEDMIOTÓW CZĘŚĆ WYKŁADÓW JEST REALIZOWANA W FORMIE E-LEARNINGU:</t>
  </si>
  <si>
    <t>1. Histologia z embriologią (5 godzin w semestrze zimowym i 5 godzin w semestrze letnim)</t>
  </si>
  <si>
    <t>1. Fizjologia z cytofizjologią (5 godzin w semestrze zimowym i 5 godzin w semestrze letnim)</t>
  </si>
  <si>
    <t>1. Patologia (5 godzin w semestrze zimowym i 5 godzin w semestrze letnim)</t>
  </si>
  <si>
    <t>2. Farmakologia z toksykologią (5 godzin w semestrze zimowym i 5 godzin w semestrze letnim)</t>
  </si>
  <si>
    <t>1. Choroby zakaźne (12 godzin w semestrze zimowym)</t>
  </si>
  <si>
    <t>3. Choroby wewnętrzne (3 godziny w semestrze zimowym i 3 godziny w semestrze letnim)</t>
  </si>
  <si>
    <t>4. Neurologia (3 godziny w semestrze zimowym)</t>
  </si>
  <si>
    <t>5. Psychiatria (3 godziny w semestrze letnim)</t>
  </si>
  <si>
    <t>6. Onkologia (3 godziny w semestrze zimowym)</t>
  </si>
  <si>
    <t>7. Farmakologia kliniczna (3 godziny w semestrze letnim)</t>
  </si>
  <si>
    <t>8. Rehabilitacja (3 godziny w semestrze zimowym)</t>
  </si>
  <si>
    <t>9. Anestezjologia i intensywna terapia (3 godziny w semestrze zimowym)</t>
  </si>
  <si>
    <t>11. Chirurgia ogólna (3 godziny w semestrze zimowym)</t>
  </si>
  <si>
    <t>1. Choroby zakaźne (3 godziny w semestrze zimowym)</t>
  </si>
  <si>
    <t>2. Pediatria (3 godziny w semestrze zimowym i 2 godziny w semestrze letnim)</t>
  </si>
  <si>
    <t>3 Choroby wewnętrzne (3 godziny w semestrze zimowym i 2 godziny w semestrze letnim)</t>
  </si>
  <si>
    <t>4. Anestezjologia i intensywna terapia (2 godziny w semestrze zimowym i 2 godziny w semestrze letnim)</t>
  </si>
  <si>
    <t>5. Chirurgia ogólna (3 godziny w semestrze zimowym i 2 godziny w semestrze letnim)</t>
  </si>
  <si>
    <t>2. Chirurgia ogólna (3 godziny w semestrze zimowym i 3 godziny w semestrze letnim)</t>
  </si>
  <si>
    <t>5. Chirurgia onkologiczna (3 godziny w semestrze zimowym)</t>
  </si>
  <si>
    <t>6. Urologia (3 godziny w semestrze letnim)</t>
  </si>
  <si>
    <t>7. Otolaryngologia (3 godziny w semestrze zimowym)</t>
  </si>
  <si>
    <t>1. Medycyna rodzinna (5 godzin w semestrze zimowym)</t>
  </si>
  <si>
    <t>2. Ginekologia i położnictwo (5 godzin w zimowym)</t>
  </si>
  <si>
    <t xml:space="preserve">3. Chirurgia ogólna (3 godziny w semestrze zimowym) </t>
  </si>
  <si>
    <t>5. Urologia (3 godziny w semestrze letnim)</t>
  </si>
  <si>
    <t>6. Otolaryngologia (3 godziny w semestrze zimowym)</t>
  </si>
  <si>
    <t>7. Geriatria (5 godzin w semestrze letnim)</t>
  </si>
  <si>
    <t>8. Medycyna sądowa (3 godziny w semestrze zimowym)</t>
  </si>
  <si>
    <t>Propedeutics in dentistry</t>
  </si>
  <si>
    <t>Faculty:Collegium Medicum</t>
  </si>
  <si>
    <t>Faculty: Collegioum Medicum</t>
  </si>
  <si>
    <t>Faculty: Collegium Medicum</t>
  </si>
  <si>
    <t>3.3</t>
  </si>
  <si>
    <t>3.6</t>
  </si>
  <si>
    <t>Genetically modified organisms</t>
  </si>
  <si>
    <t>Microbiology with parasitology</t>
  </si>
  <si>
    <t xml:space="preserve">Molecular basis of pancreatic diseases </t>
  </si>
  <si>
    <t>Molecular biology in medicine</t>
  </si>
  <si>
    <t>Electrophysiology in cardiology</t>
  </si>
  <si>
    <t>Clinical diagnostics</t>
  </si>
  <si>
    <t>Laboratory and clinical cases</t>
  </si>
  <si>
    <t>Traumatology of the musculoskeletal system</t>
  </si>
  <si>
    <t>56</t>
  </si>
  <si>
    <t>Crisis intervention</t>
  </si>
  <si>
    <t>A sign language</t>
  </si>
  <si>
    <t>Evidence-Based Medicine (EBM)</t>
  </si>
  <si>
    <t>Echocardiography</t>
  </si>
  <si>
    <t>Emergency conditions in anesthesiology</t>
  </si>
  <si>
    <t>Dietary prevention</t>
  </si>
  <si>
    <t>Surgical suturing</t>
  </si>
  <si>
    <t>Dressing wounds</t>
  </si>
  <si>
    <t>Nutrition in obesity and metabolic diseases</t>
  </si>
  <si>
    <t>Self-defence</t>
  </si>
  <si>
    <t>57</t>
  </si>
  <si>
    <t>58</t>
  </si>
  <si>
    <t>59</t>
  </si>
  <si>
    <t>60</t>
  </si>
  <si>
    <t>61</t>
  </si>
  <si>
    <t>62</t>
  </si>
  <si>
    <t>63</t>
  </si>
  <si>
    <t>Doctor's Legal Liability</t>
  </si>
  <si>
    <t>Obesity Treatment</t>
  </si>
  <si>
    <t>Emergency Conditions in Orthopedics</t>
  </si>
  <si>
    <t>Emergency Conditions in Surgery</t>
  </si>
  <si>
    <t>2. Przedmiot wsparcia (10 godzin w semestrze letnim)</t>
  </si>
  <si>
    <t>3. Chirurgia dziecięca (6 godzin w semestrze letnim)</t>
  </si>
  <si>
    <t>9. Okulistyka (3 godziny w semestrze letnim)</t>
  </si>
  <si>
    <t>Head and Neck Surgery</t>
  </si>
  <si>
    <t>4.10</t>
  </si>
  <si>
    <t>Medical communication in clinical practice</t>
  </si>
  <si>
    <t>0912-7LEK-C-MC</t>
  </si>
  <si>
    <t>6-8,10</t>
  </si>
  <si>
    <t>9-10, 12</t>
  </si>
  <si>
    <t>10 godzin w semestrze zimowym i 10 godzin w semestrze letnim</t>
  </si>
  <si>
    <t>Diet therapy</t>
  </si>
  <si>
    <t>2. Farmakologia z toksykologią (5 godzin w semestrze zimowym)</t>
  </si>
  <si>
    <t>1. Przedmiot fakultatywny - wykłady: 10 godzin w semestrze zimowym</t>
  </si>
  <si>
    <t>2. Przedmiot fakultatywny - wykłady: 10 godzin w semestrze letnim</t>
  </si>
  <si>
    <t>Doctor's legal liability</t>
  </si>
  <si>
    <t>Obesity treatment</t>
  </si>
  <si>
    <t>Emergency conditions in surgery</t>
  </si>
  <si>
    <t>Emergency conditions in orthopedics</t>
  </si>
  <si>
    <t>64</t>
  </si>
  <si>
    <t>65</t>
  </si>
  <si>
    <t>66</t>
  </si>
  <si>
    <t>67</t>
  </si>
  <si>
    <t>68</t>
  </si>
  <si>
    <t>69</t>
  </si>
  <si>
    <t>70</t>
  </si>
  <si>
    <t>2. Chemia (5 godzin w semestrze zimowym)</t>
  </si>
  <si>
    <t>3. Biostatystyka z elementami informatyki (5 godzin w semestrze zimowym i 5 godzin w semestrze letnim)</t>
  </si>
  <si>
    <t>4. Historia medycyny (5 godzin w semestrze zimowym)</t>
  </si>
  <si>
    <t>5. Histiologia z embriologią (5 godzin w semestrze zimowym)</t>
  </si>
  <si>
    <t>PRZEDMIOTY OBOWIĄZKOWE - ćwiczenia (20 godzin)</t>
  </si>
  <si>
    <t>PRZEDMIOTY OBOWIĄZKOWE - ćwiczenia praktyczne (10 godzin)</t>
  </si>
  <si>
    <t>OGÓŁEM: 100 GODZIN E-LEARNINGU</t>
  </si>
  <si>
    <t>PRZEDMIOTY OBOWIĄZKOWE - ćwiczenia (10 godzin)</t>
  </si>
  <si>
    <t>3. Przedmiot fakultatywny - wykłady: 10 godzin w semestrze letnim (x3)</t>
  </si>
  <si>
    <t>PRZEDMIOTY WSPARCIA (20 godzin)</t>
  </si>
  <si>
    <t>3. Patofizjologia (5 godzin w semestrze zimowym i 5 godzin w semestrze letnim)</t>
  </si>
  <si>
    <t>12. Transplantologia (3 godziny w semestrze letnim)</t>
  </si>
  <si>
    <t>PRZEDMIOTY OBOWIĄZKOWE - ćwiczenia (22 godziny)</t>
  </si>
  <si>
    <t>10. Neurochirurgia (10 godzin w semestrze letnim)</t>
  </si>
  <si>
    <t>11. Pediatria (4 godziny w semestrze zimowym)</t>
  </si>
  <si>
    <t>PRZEDMIOTY OBOWIĄZKOWE - ćwiczenia (30 godzin)</t>
  </si>
  <si>
    <t>The basics of cell biology</t>
  </si>
  <si>
    <t>1. Metodologia badań naukowych z elementami biostatystki w medycynie (3 godziny w semestrze zimowym)</t>
  </si>
  <si>
    <t>4. Ortopedia i traumatologia (3 godziny w semestrze zimowym)</t>
  </si>
  <si>
    <t>Type of courses: group I (L-lecture), group II (T-tutorials, PC/PC-practical classes, L-laboratory)</t>
  </si>
  <si>
    <t>Objective Structured Clinical Examination</t>
  </si>
  <si>
    <t>0912.4.LEK.D.HI</t>
  </si>
  <si>
    <t>0912.4.LEK.D.TSA</t>
  </si>
  <si>
    <t>0912.4.LEK.D.HBS</t>
  </si>
  <si>
    <t>0912.4.LEK.D.SB</t>
  </si>
  <si>
    <t>The importance of areobiological research in medicine</t>
  </si>
  <si>
    <t>0912.4.LEK.D.IAR</t>
  </si>
  <si>
    <t>The basics of cell culture techniques</t>
  </si>
  <si>
    <t>0912.4.LEK.D.BCC</t>
  </si>
  <si>
    <t>Palpatory anatomy</t>
  </si>
  <si>
    <t>0912.4.LEK.D.MT</t>
  </si>
  <si>
    <t>0912.4.LEK.D.PA</t>
  </si>
  <si>
    <t>0912.4.LEK.B.An</t>
  </si>
  <si>
    <t>0912.4.LEK.B.HE</t>
  </si>
  <si>
    <t>0912.4.LEK.B.Bp</t>
  </si>
  <si>
    <t>0912.4.LEK.B.BCB</t>
  </si>
  <si>
    <t>0912.4.LEK.B.Ch</t>
  </si>
  <si>
    <t>0912.4.LEK.A.C</t>
  </si>
  <si>
    <t>0912.4.LEK.A.MS</t>
  </si>
  <si>
    <t>0912.4.LEK.A.Co</t>
  </si>
  <si>
    <t>0912.4.LEK.A.PPD</t>
  </si>
  <si>
    <t>0912.4.LEK.A.YM</t>
  </si>
  <si>
    <t>0912.4.LEK.D.EBM</t>
  </si>
  <si>
    <t>0912.4.LEK.D.GMO</t>
  </si>
  <si>
    <t>0912.4.LEK.D.AI</t>
  </si>
  <si>
    <t>0912.4.LEK.D.MBS</t>
  </si>
  <si>
    <t>0912.4.LEK.D.GE</t>
  </si>
  <si>
    <t>0912.4.LEK.D.El</t>
  </si>
  <si>
    <t>0912.4.LEK.D.MA</t>
  </si>
  <si>
    <t>0912.4.LEK.D.OI</t>
  </si>
  <si>
    <t>0912.4.LEK.D.HT</t>
  </si>
  <si>
    <t>0912.4.LEK.D.PD</t>
  </si>
  <si>
    <t>0912.4.LEK.D.MBM</t>
  </si>
  <si>
    <t>0912.4.LEK.D.PK</t>
  </si>
  <si>
    <t>0912.4.LEK.D.PP</t>
  </si>
  <si>
    <t>0912.4.LEK.D.MB</t>
  </si>
  <si>
    <t>0912.4.LEK.D.CI</t>
  </si>
  <si>
    <t>0912.4.LEK.D.SL</t>
  </si>
  <si>
    <t>0912.4.LEK.D.LCC</t>
  </si>
  <si>
    <t>0912.4.LEK.D.DT</t>
  </si>
  <si>
    <t>0912.4.LEK.D.EC</t>
  </si>
  <si>
    <t>0912.4.LEK.D.PES</t>
  </si>
  <si>
    <t>0912.4.LEK.D.E</t>
  </si>
  <si>
    <t>0912.4.LEK.D.CD</t>
  </si>
  <si>
    <t>0912.4.LEK.D.DP</t>
  </si>
  <si>
    <t>0912.4.LEK.D.NOM</t>
  </si>
  <si>
    <t>0912.4.LEK.D.RAT</t>
  </si>
  <si>
    <t>0912.4.LEK.D.Ped</t>
  </si>
  <si>
    <t>0912.4.LEK.D.P</t>
  </si>
  <si>
    <t>0912.4.LEK.D.PT</t>
  </si>
  <si>
    <t>0912.4.LEK.D.GP</t>
  </si>
  <si>
    <t>0912.4.LEK.D.ELS</t>
  </si>
  <si>
    <t>0912.4.LEK.D.PC</t>
  </si>
  <si>
    <t>0912.4.LEK.D.LD</t>
  </si>
  <si>
    <t>0912.4.LEK.D.VS</t>
  </si>
  <si>
    <t>0912.4.LEK.D.ECA</t>
  </si>
  <si>
    <t>0912.4.LEK.D.Hy</t>
  </si>
  <si>
    <t>0912.4.LEK.D.Al</t>
  </si>
  <si>
    <t>0912.4.LEK.D.IC</t>
  </si>
  <si>
    <t>0912.4.LEK.D.AIP</t>
  </si>
  <si>
    <t>0912.4.LEK.D.CT</t>
  </si>
  <si>
    <t>0912.4.LEK.D.Ra</t>
  </si>
  <si>
    <t>0912.4.LEK.D.BS</t>
  </si>
  <si>
    <t>0912.4.LEK.D.AP</t>
  </si>
  <si>
    <t>0912.4.LEK.D.PS</t>
  </si>
  <si>
    <t>0912.4.LEK.D.MP</t>
  </si>
  <si>
    <t>0912.4.LEK.D.Pha</t>
  </si>
  <si>
    <t>0912.4.LEK.D.CAP</t>
  </si>
  <si>
    <t>0912.4.LEK.D.TMS</t>
  </si>
  <si>
    <t>0912.4.LEK.D.Pre</t>
  </si>
  <si>
    <t>0912.4.LEK.D.SS</t>
  </si>
  <si>
    <t>0912.4.LEK.D.DL</t>
  </si>
  <si>
    <t>0912.4.LEK.D.OT</t>
  </si>
  <si>
    <t>0912.4.LEK.D.ECO</t>
  </si>
  <si>
    <t>0912.4.LEK.D.ECS</t>
  </si>
  <si>
    <t>0912.4.LEK.D.CN</t>
  </si>
  <si>
    <t>0912.4.LEK.D.DW</t>
  </si>
  <si>
    <t>0912.4.LEK.B.Bch</t>
  </si>
  <si>
    <t>0912.4.LEK.B.PC</t>
  </si>
  <si>
    <t>0912.4.LEK.B.BI</t>
  </si>
  <si>
    <t>0912.4.LEK.B.FA</t>
  </si>
  <si>
    <t>0912.4.LEK.B.MEB</t>
  </si>
  <si>
    <t>0912.4.LEK.C.Gen</t>
  </si>
  <si>
    <t>0912.4.LEK.C.Mi</t>
  </si>
  <si>
    <t>0912.4.LEK.C.Im</t>
  </si>
  <si>
    <t>0912.4.LEK.C.Pat</t>
  </si>
  <si>
    <t>0912.4.LEK.C.PT</t>
  </si>
  <si>
    <t>0912.4.LEK.C.HAI</t>
  </si>
  <si>
    <t>0912.4.LEK.C.Pp</t>
  </si>
  <si>
    <t>0912.4.LEK.B.MS</t>
  </si>
  <si>
    <t>0912.4.LEK.B.MP</t>
  </si>
  <si>
    <t>0912.4.LEK.B.Et</t>
  </si>
  <si>
    <t>0912.4.LEK.B.EP</t>
  </si>
  <si>
    <t>0912.4.LEK.B.HM</t>
  </si>
  <si>
    <t>0912.4.LEK.B.CPF</t>
  </si>
  <si>
    <t>0912.4.LEK.A.BP</t>
  </si>
  <si>
    <t>0912.4.LEK.A.PfM</t>
  </si>
  <si>
    <t>0912.4.LEK.B.PCS</t>
  </si>
  <si>
    <t>0912.4.LEK.B.MC</t>
  </si>
  <si>
    <t>0912.4.LEK.C.Pe</t>
  </si>
  <si>
    <t>0912.4.LEK.C.IM</t>
  </si>
  <si>
    <t>0912.4.LEK.C.Ger</t>
  </si>
  <si>
    <t>0912.4.LEK.C.N</t>
  </si>
  <si>
    <t>0912.4.LEK.C.Ps</t>
  </si>
  <si>
    <t>0912.4.LEK.C.On</t>
  </si>
  <si>
    <t>0912.4.LEK.C.FM</t>
  </si>
  <si>
    <t>0912.4.LEK.A.FS</t>
  </si>
  <si>
    <t>0912.4.LEK.A.ES</t>
  </si>
  <si>
    <t>0912.4.LEK.A.EHSHF</t>
  </si>
  <si>
    <t>0912.4.LEK.A.EHS</t>
  </si>
  <si>
    <t>0912.4.LEK.A.LI</t>
  </si>
  <si>
    <t>0912.4.LEK.A.Lat</t>
  </si>
  <si>
    <t>0912.4.LEK.F.GO</t>
  </si>
  <si>
    <t>0912.4.LEK.F.Sur</t>
  </si>
  <si>
    <t>0912.4.LEK.F.Ped</t>
  </si>
  <si>
    <t>0912.4.LEK.F.IC</t>
  </si>
  <si>
    <t>0912.4.LEK.F.IM</t>
  </si>
  <si>
    <t>0912.4.LEK.F.AC</t>
  </si>
  <si>
    <t>0912.4.LEK.F.Out</t>
  </si>
  <si>
    <t>0912.4.LEK.F.FA</t>
  </si>
  <si>
    <t>0912.4.LEK.C.OSCE</t>
  </si>
  <si>
    <t>0912.4.LEK.C.Opt</t>
  </si>
  <si>
    <t>0912.4.LEK.C.EM</t>
  </si>
  <si>
    <t>0912.4.LEK.C.Psch</t>
  </si>
  <si>
    <t>0912.4.LEK.C.Gyn</t>
  </si>
  <si>
    <t>0912.4.LEK.C.Sur</t>
  </si>
  <si>
    <t>0912.4.LEK.C.Ped</t>
  </si>
  <si>
    <t>0912.4.LEK.C.Int</t>
  </si>
  <si>
    <t>0912.4.LEK.C.ML</t>
  </si>
  <si>
    <t>0912.4.LEK.C-PH</t>
  </si>
  <si>
    <t>0912.4.LEK.C.Ep</t>
  </si>
  <si>
    <t>0912.4.LEK.C.Hy</t>
  </si>
  <si>
    <t>0912.4.LEK.C.HNS</t>
  </si>
  <si>
    <t>0912.4.LEK.C.DI</t>
  </si>
  <si>
    <t>0912.4.LEK.C.Tr</t>
  </si>
  <si>
    <t>0912.4.LEK.C.Ne</t>
  </si>
  <si>
    <t>0912.4.LEK.C.Op</t>
  </si>
  <si>
    <t>0912.4.LEK.C.GO</t>
  </si>
  <si>
    <t>0912.4.LEK.C.EDM</t>
  </si>
  <si>
    <t>0912.4.LEK.C.Ot</t>
  </si>
  <si>
    <t>0912.4.LEK.C.Ur</t>
  </si>
  <si>
    <t>0912.4.LEK.C.OS</t>
  </si>
  <si>
    <t>0912.4.LEK.C.Ort</t>
  </si>
  <si>
    <t>0912.4.LEK.C.PS</t>
  </si>
  <si>
    <t>0912.4.LEK.C.GS</t>
  </si>
  <si>
    <t>0912.4.LEK.C.AIC</t>
  </si>
  <si>
    <t>0912.4.LEK.C.CP</t>
  </si>
  <si>
    <t>0912.4.LEK.C.LD</t>
  </si>
  <si>
    <t>0912.4.LEK.C.Rh</t>
  </si>
  <si>
    <t>0912.4.LEK.C.ID</t>
  </si>
  <si>
    <t>0912.4.LEK.C.DV</t>
  </si>
  <si>
    <t>0912.4.LEK.D.BVI</t>
  </si>
  <si>
    <t>0912.4.LEK.D.SD</t>
  </si>
  <si>
    <t>0912.4.LEK.D.DIE</t>
  </si>
  <si>
    <t>The basics of allergology</t>
  </si>
  <si>
    <t>0912.4.LEK.D.BA</t>
  </si>
  <si>
    <t>Ionizing radiation in medicine</t>
  </si>
  <si>
    <t>0912.4.LEK.D.IRM</t>
  </si>
  <si>
    <t>The basics of cancer cell biology</t>
  </si>
  <si>
    <t>Elective courses (Student chooses 2 out of 4 in winter semester and 2 out of 4 in summer semester)</t>
  </si>
  <si>
    <t>Elective courses (Student chooses 3 out of 6 in winter semester and 3 out of 8 in summer semeter)</t>
  </si>
  <si>
    <t xml:space="preserve"> Elective courses (student chooses in 5th semester 3 out of 7; during 6th semester 3 out of 7)</t>
  </si>
  <si>
    <t>Elective courses (student chooses 1 out of 5 in 7th semester and 1 ouf of 5 subjects in 8th semester)</t>
  </si>
  <si>
    <t>Elective courses (student chooses 2 out of 18 in 9th semester and 1 out of 7 subject in 10th semester)</t>
  </si>
  <si>
    <t>*student chooses seminars/tutorials which present various  cases / clinical cases from each specialty in accordance with the applicable educational standards for medical studies.
As part of practical clinical education, the student will achieve the expected learning outcomes in groups E and F in accordance with the Regulation of the Minister of Education and Science of September 29, 2023, as well as practical skills assigned to practical clinical teaching in the field of medicine.
Practical clinical teaching during 6th year of studies includes classes in clinics, hospital wards or in simulated clinical conditions.
A detailed description of clinical workshops can be found on the course card within a particular specialty.</t>
  </si>
  <si>
    <r>
      <t>Institute:</t>
    </r>
    <r>
      <rPr>
        <b/>
        <sz val="16"/>
        <rFont val="Roboto"/>
        <charset val="238"/>
      </rPr>
      <t xml:space="preserve"> </t>
    </r>
    <r>
      <rPr>
        <sz val="16"/>
        <rFont val="Roboto"/>
        <charset val="238"/>
      </rPr>
      <t>Medical Sciences</t>
    </r>
  </si>
  <si>
    <t>* Elective courses (student chooses 2 out of 18 in 9th semester and 1 out of 7 subject in 10th semester)</t>
  </si>
  <si>
    <t>7. GROUP OF COURSES Legal and organizational aspects of medicine</t>
  </si>
  <si>
    <t>4. GROUP OF COURSES Behavioral and social sciences with elements of professionalism and communication, including the idea of humanism in medicine</t>
  </si>
  <si>
    <t>Moduł: Komunikacja medyczna</t>
  </si>
  <si>
    <t>Przedmioty:</t>
  </si>
  <si>
    <t>1. Psychologia lekarska (10 godzin CSM) - Grupa D</t>
  </si>
  <si>
    <t>1. Komunikacja z pacjentem i jego rodziną (10 godzin CSM) - Grupa D</t>
  </si>
  <si>
    <t>1. Komunikacja medyczna w praktyce klinicznej (20 godzin CSM) - Grupa D</t>
  </si>
  <si>
    <t>1. Pediatria (5 godzin CSM) - Grupa E</t>
  </si>
  <si>
    <t>2. Choroby wewnętrzne (5 godzin CSM) - Grupa E</t>
  </si>
  <si>
    <t>3. Ginekologia i położnictwo (5 godzin CSM) - Grupa F</t>
  </si>
  <si>
    <r>
      <t>PRZEDMIOTY OBOWIĄZKOWE - wykłady (</t>
    </r>
    <r>
      <rPr>
        <b/>
        <sz val="14"/>
        <color rgb="FFFF0000"/>
        <rFont val="Calibri"/>
        <family val="2"/>
        <charset val="238"/>
        <scheme val="minor"/>
      </rPr>
      <t>30</t>
    </r>
    <r>
      <rPr>
        <b/>
        <sz val="14"/>
        <rFont val="Calibri"/>
        <family val="2"/>
        <charset val="238"/>
        <scheme val="minor"/>
      </rPr>
      <t xml:space="preserve"> godzin)</t>
    </r>
  </si>
  <si>
    <r>
      <t>PRZEDMIOTY OBOWIĄZKOWE - ćwiczenia (</t>
    </r>
    <r>
      <rPr>
        <b/>
        <sz val="14"/>
        <color rgb="FFFF0000"/>
        <rFont val="Calibri"/>
        <family val="2"/>
        <charset val="238"/>
        <scheme val="minor"/>
      </rPr>
      <t>20</t>
    </r>
    <r>
      <rPr>
        <b/>
        <sz val="14"/>
        <rFont val="Calibri"/>
        <family val="2"/>
        <charset val="238"/>
        <scheme val="minor"/>
      </rPr>
      <t xml:space="preserve"> godzin)</t>
    </r>
  </si>
  <si>
    <r>
      <t>PRZEDMIOTY FAKULTATYWNE (</t>
    </r>
    <r>
      <rPr>
        <b/>
        <sz val="14"/>
        <color rgb="FFFF0000"/>
        <rFont val="Calibri"/>
        <family val="2"/>
        <charset val="238"/>
      </rPr>
      <t>40</t>
    </r>
    <r>
      <rPr>
        <b/>
        <sz val="14"/>
        <rFont val="Calibri"/>
        <family val="2"/>
        <charset val="238"/>
      </rPr>
      <t xml:space="preserve"> godzin)</t>
    </r>
  </si>
  <si>
    <r>
      <t>PRZEDMIOTY OBOWIĄZKOWE - wykłady (</t>
    </r>
    <r>
      <rPr>
        <b/>
        <sz val="14"/>
        <color rgb="FFFF0000"/>
        <rFont val="Calibri"/>
        <family val="2"/>
        <charset val="238"/>
      </rPr>
      <t>30</t>
    </r>
    <r>
      <rPr>
        <b/>
        <sz val="14"/>
        <rFont val="Calibri"/>
        <family val="2"/>
        <charset val="238"/>
      </rPr>
      <t xml:space="preserve"> godzin)</t>
    </r>
  </si>
  <si>
    <t>7,8</t>
  </si>
  <si>
    <r>
      <t>*</t>
    </r>
    <r>
      <rPr>
        <b/>
        <sz val="12"/>
        <rFont val="Robo"/>
        <charset val="238"/>
      </rPr>
      <t xml:space="preserve"> Elective courses </t>
    </r>
    <r>
      <rPr>
        <sz val="12"/>
        <rFont val="Robo"/>
        <charset val="238"/>
      </rPr>
      <t>(</t>
    </r>
    <r>
      <rPr>
        <sz val="12"/>
        <color rgb="FFFF0000"/>
        <rFont val="Robo"/>
        <charset val="238"/>
      </rPr>
      <t>Student chooses 2 out of 4 in winter semester and 2 out of 4 in summer semester</t>
    </r>
    <r>
      <rPr>
        <sz val="12"/>
        <rFont val="Robo"/>
        <charset val="238"/>
      </rPr>
      <t>)</t>
    </r>
  </si>
  <si>
    <r>
      <t xml:space="preserve">* Elective courses </t>
    </r>
    <r>
      <rPr>
        <sz val="14"/>
        <rFont val="Roboto"/>
        <charset val="238"/>
      </rPr>
      <t>(</t>
    </r>
    <r>
      <rPr>
        <sz val="14"/>
        <color rgb="FFFF0000"/>
        <rFont val="Roboto"/>
        <charset val="238"/>
      </rPr>
      <t>Student chooses 4 out of 6 in winter semester and 3 out of 8 in summer semeter</t>
    </r>
    <r>
      <rPr>
        <sz val="14"/>
        <rFont val="Roboto"/>
        <charset val="238"/>
      </rPr>
      <t>)</t>
    </r>
  </si>
  <si>
    <r>
      <t xml:space="preserve">Elective courses </t>
    </r>
    <r>
      <rPr>
        <sz val="14"/>
        <rFont val="Roboto"/>
        <charset val="238"/>
      </rPr>
      <t>(</t>
    </r>
    <r>
      <rPr>
        <sz val="14"/>
        <color rgb="FFFF0000"/>
        <rFont val="Roboto"/>
        <charset val="238"/>
      </rPr>
      <t>student chooses in 5th semester 3 out of 7; during 6th semester 3 out of 7</t>
    </r>
    <r>
      <rPr>
        <sz val="14"/>
        <rFont val="Roboto"/>
        <charset val="238"/>
      </rPr>
      <t>)</t>
    </r>
  </si>
  <si>
    <r>
      <t xml:space="preserve">* Elective courses </t>
    </r>
    <r>
      <rPr>
        <sz val="14"/>
        <color rgb="FFFF0000"/>
        <rFont val="Roboto"/>
        <charset val="238"/>
      </rPr>
      <t>(student chooses 1 out of 5 in 7th semester and 1 ouf of 5 subjects in 8th semester)</t>
    </r>
  </si>
  <si>
    <r>
      <t>PRZEDMIOTY OBOWIĄZKOWE - wykłady (</t>
    </r>
    <r>
      <rPr>
        <b/>
        <sz val="14"/>
        <color rgb="FFFF0000"/>
        <rFont val="Calibri"/>
        <family val="2"/>
        <charset val="238"/>
      </rPr>
      <t>58</t>
    </r>
    <r>
      <rPr>
        <b/>
        <sz val="14"/>
        <rFont val="Calibri"/>
        <family val="2"/>
        <charset val="238"/>
      </rPr>
      <t xml:space="preserve"> godzin)</t>
    </r>
  </si>
  <si>
    <r>
      <t xml:space="preserve">2. Pediatria </t>
    </r>
    <r>
      <rPr>
        <sz val="14"/>
        <color rgb="FFFF0000"/>
        <rFont val="Calibri"/>
        <family val="2"/>
        <charset val="238"/>
      </rPr>
      <t>(8 godzin w semestrze zimowym i 5 godzin w semestrze letnim)</t>
    </r>
  </si>
  <si>
    <r>
      <t>PRZEDMIOTY FAKULTATYWNE (</t>
    </r>
    <r>
      <rPr>
        <b/>
        <sz val="14"/>
        <color rgb="FFFF0000"/>
        <rFont val="Calibri"/>
        <family val="2"/>
        <charset val="238"/>
      </rPr>
      <t xml:space="preserve">20 </t>
    </r>
    <r>
      <rPr>
        <b/>
        <sz val="14"/>
        <rFont val="Calibri"/>
        <family val="2"/>
        <charset val="238"/>
      </rPr>
      <t>godzin)</t>
    </r>
  </si>
  <si>
    <r>
      <t xml:space="preserve">Elective course </t>
    </r>
    <r>
      <rPr>
        <b/>
        <sz val="12"/>
        <color rgb="FFFF0000"/>
        <rFont val="Calibri"/>
        <family val="2"/>
        <charset val="238"/>
      </rPr>
      <t>*</t>
    </r>
  </si>
  <si>
    <t>In the organization of full-time  Medicine in English, 20 ECTS points (510 hours) are planned to be conducted with the use of methods and techniques of the teaching at a distance (e-learning).</t>
  </si>
  <si>
    <t>2. Pediatria (5 godzin CSM) - Grupa E</t>
  </si>
  <si>
    <t>4. Dermatologia i wenerologia (5 godzin CSM) - Grupa E</t>
  </si>
  <si>
    <t>3. Choroby wewnętrzne (5 godzin CSM) - Grupa E</t>
  </si>
  <si>
    <t>1. Onkologia (6 godzin CSM) - Grupa E</t>
  </si>
  <si>
    <t>2. Psychiatria (5 godzin CSM) - Grupa E</t>
  </si>
  <si>
    <t>3. Anestezjologia i intensywna terapia (12 godzin CSM) - Grupa F</t>
  </si>
  <si>
    <t>4. Neurologia (6 godzin CSM) - Grupa E</t>
  </si>
  <si>
    <t>4. Chirurgia dziecięca (6 godzin CSM) - Grupa F</t>
  </si>
  <si>
    <t>5. Medycyna rodzina (5 godzin CSM) - Grupa E</t>
  </si>
  <si>
    <t>6. Medycyna ratunkowa i medycyna katastrof (10 godzin CSM) - Grupa F</t>
  </si>
  <si>
    <t>1. Specjalność wybrana przez studenta (10 godzin CSM) - Grupa E i F</t>
  </si>
  <si>
    <t>3. Przedmiot fakultatywny - wykłady: 10 godzin w semestrze letnim (x2)</t>
  </si>
  <si>
    <t>4. Przedmiot fakultatywny - ćwiczenia: 5 godzin w semestrze letnim</t>
  </si>
  <si>
    <t>8. Ginekologia i położnictwo (3 godziny w semestrze zimowym i 3 godziny w semestrze letnim)</t>
  </si>
  <si>
    <t>2. Przedmiot fakultatywny - ćwiczenia: 5 godzin w semestrze zimowym</t>
  </si>
  <si>
    <t>3. Przedmiot fakultatywny - ćwiczenia: 5 godzin w semestrze letnim</t>
  </si>
  <si>
    <r>
      <t>PRZEDMIOTY OBOWIĄZKOWE - wykłady (</t>
    </r>
    <r>
      <rPr>
        <b/>
        <sz val="14"/>
        <color rgb="FFFF0000"/>
        <rFont val="Calibri"/>
        <family val="2"/>
        <charset val="238"/>
      </rPr>
      <t>50</t>
    </r>
    <r>
      <rPr>
        <b/>
        <sz val="14"/>
        <rFont val="Calibri"/>
        <family val="2"/>
        <charset val="238"/>
      </rPr>
      <t xml:space="preserve"> godzin)</t>
    </r>
  </si>
  <si>
    <t>=SUMA(H52;J52;L52;N52;Q52;S52;U52;W52)</t>
  </si>
  <si>
    <t>Pathophysiology of the Endocrine System</t>
  </si>
  <si>
    <t>10. Diagnostyka obrazowa (3 godziny w semestrze letnim)</t>
  </si>
  <si>
    <t>1. Przedmiot fakultatywny - wykłady: 10 godzin w semestrze zimowym x3 (Homeostatic imbalance of epithelial tissue/ Tissue structure abnormalities/Human body structures in medical imaging/ Structural basis of cardiovascular interventions)</t>
  </si>
  <si>
    <t>2. Przedmiot fakultatywny - wykłady: 10 godzin w semestrze letnim (The importance of areobiological research in medicine/ The basics of cell culture techniques)</t>
  </si>
  <si>
    <t>1. Przedmiot fakultatywny - ćwiczenia: 5 godzin w semestrze zimowym (Evidence-Based Medicine (EBM)/ Electrophysiology)</t>
  </si>
  <si>
    <t>2. Przedmiot fakultatywny - wykłady: 10 godzin w semestrze zimowym</t>
  </si>
  <si>
    <t>3. Przedmiot fakultatywny - wykłady: 5 godzin w semestrze zimowym (Modern microscopic techniques in medicine/ Palpatory anatomy)</t>
  </si>
  <si>
    <r>
      <t>PRZEDMIOTY FAKULTATYWNE (</t>
    </r>
    <r>
      <rPr>
        <b/>
        <sz val="14"/>
        <color rgb="FFFF0000"/>
        <rFont val="Calibri"/>
        <family val="2"/>
        <charset val="238"/>
      </rPr>
      <t>45</t>
    </r>
    <r>
      <rPr>
        <b/>
        <sz val="14"/>
        <rFont val="Calibri"/>
        <family val="2"/>
        <charset val="238"/>
      </rPr>
      <t xml:space="preserve"> godzin)</t>
    </r>
  </si>
  <si>
    <t>2. Mikrobiologia z parazytologią (5 godzin w semestrze zimowym i 5 godzin w semestrze letnim)</t>
  </si>
  <si>
    <t>3. Genetyka (5 godzin w semestrze zimowym)</t>
  </si>
  <si>
    <r>
      <t>PRZEDMIOTY OBOWIĄZKOWE - wykłady (</t>
    </r>
    <r>
      <rPr>
        <b/>
        <sz val="14"/>
        <color rgb="FFFF0000"/>
        <rFont val="Calibri"/>
        <family val="2"/>
        <charset val="238"/>
      </rPr>
      <t>25</t>
    </r>
    <r>
      <rPr>
        <b/>
        <sz val="14"/>
        <rFont val="Calibri"/>
        <family val="2"/>
        <charset val="238"/>
      </rPr>
      <t xml:space="preserve"> godzin)</t>
    </r>
  </si>
  <si>
    <t>1. Przedmiot fakultatywny - wykłady: 10 godzin w semestrze zimowym (x2)</t>
  </si>
  <si>
    <r>
      <t>PRZEDMIOTY FAKULTATYWNE (</t>
    </r>
    <r>
      <rPr>
        <b/>
        <sz val="14"/>
        <color rgb="FFFF0000"/>
        <rFont val="Calibri"/>
        <family val="2"/>
        <charset val="238"/>
      </rPr>
      <t xml:space="preserve">55 </t>
    </r>
    <r>
      <rPr>
        <b/>
        <sz val="14"/>
        <rFont val="Calibri"/>
        <family val="2"/>
        <charset val="238"/>
      </rPr>
      <t>godzin)</t>
    </r>
  </si>
  <si>
    <t>1. Podstawy biologii komórki (5 godzin w semestrze zimowym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</si>
</sst>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4">
    <font>
      <sz val="11"/>
      <color indexed="8"/>
      <name val="Calibri"/>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indexed="8"/>
      <name val="Calibri"/>
      <family val="2"/>
      <charset val="238"/>
    </font>
    <font>
      <b/>
      <sz val="11"/>
      <color indexed="8"/>
      <name val="Calibri"/>
      <family val="2"/>
      <charset val="238"/>
      <scheme val="minor"/>
    </font>
    <font>
      <sz val="11"/>
      <color indexed="8"/>
      <name val="Calibri"/>
      <family val="2"/>
      <charset val="238"/>
      <scheme val="minor"/>
    </font>
    <font>
      <sz val="11"/>
      <color indexed="8"/>
      <name val="Calibri"/>
      <family val="2"/>
      <charset val="238"/>
    </font>
    <font>
      <sz val="11"/>
      <color indexed="8"/>
      <name val="Czcionka tekstu podstawowego"/>
      <family val="2"/>
      <charset val="238"/>
    </font>
    <font>
      <b/>
      <sz val="12"/>
      <color indexed="8"/>
      <name val="Calibri"/>
      <family val="2"/>
      <charset val="238"/>
    </font>
    <font>
      <sz val="16"/>
      <color indexed="8"/>
      <name val="Calibri"/>
      <family val="2"/>
      <charset val="238"/>
    </font>
    <font>
      <b/>
      <sz val="14"/>
      <color indexed="8"/>
      <name val="Calibri"/>
      <family val="2"/>
      <charset val="238"/>
    </font>
    <font>
      <sz val="16"/>
      <name val="Times New Roman"/>
      <family val="1"/>
      <charset val="238"/>
    </font>
    <font>
      <sz val="16"/>
      <name val="Calibri"/>
      <family val="2"/>
      <charset val="238"/>
      <scheme val="minor"/>
    </font>
    <font>
      <sz val="11"/>
      <color indexed="8"/>
      <name val="Roboto"/>
      <charset val="238"/>
    </font>
    <font>
      <b/>
      <sz val="16"/>
      <color indexed="8"/>
      <name val="Roboto"/>
      <charset val="238"/>
    </font>
    <font>
      <sz val="16"/>
      <color indexed="8"/>
      <name val="Roboto"/>
      <charset val="238"/>
    </font>
    <font>
      <b/>
      <sz val="11"/>
      <color indexed="8"/>
      <name val="Roboto"/>
      <charset val="238"/>
    </font>
    <font>
      <b/>
      <sz val="10"/>
      <color indexed="8"/>
      <name val="Roboto"/>
      <charset val="238"/>
    </font>
    <font>
      <b/>
      <i/>
      <sz val="12"/>
      <name val="Roboto"/>
      <charset val="238"/>
    </font>
    <font>
      <b/>
      <sz val="12"/>
      <color indexed="8"/>
      <name val="Roboto"/>
      <charset val="238"/>
    </font>
    <font>
      <b/>
      <sz val="12"/>
      <name val="Roboto"/>
      <charset val="238"/>
    </font>
    <font>
      <b/>
      <sz val="11"/>
      <color theme="1"/>
      <name val="Roboto"/>
      <charset val="238"/>
    </font>
    <font>
      <b/>
      <sz val="14"/>
      <color indexed="8"/>
      <name val="Roboto"/>
      <charset val="238"/>
    </font>
    <font>
      <sz val="10"/>
      <color indexed="8"/>
      <name val="Roboto"/>
      <charset val="238"/>
    </font>
    <font>
      <sz val="10"/>
      <name val="Roboto"/>
      <charset val="238"/>
    </font>
    <font>
      <sz val="9"/>
      <name val="Roboto"/>
      <charset val="238"/>
    </font>
    <font>
      <sz val="12"/>
      <color indexed="8"/>
      <name val="Roboto"/>
      <charset val="238"/>
    </font>
    <font>
      <b/>
      <sz val="12"/>
      <color theme="1"/>
      <name val="Roboto"/>
      <charset val="238"/>
    </font>
    <font>
      <b/>
      <sz val="12"/>
      <color rgb="FFFF0000"/>
      <name val="Roboto"/>
      <charset val="238"/>
    </font>
    <font>
      <b/>
      <i/>
      <sz val="11"/>
      <name val="Roboto"/>
      <charset val="238"/>
    </font>
    <font>
      <b/>
      <sz val="18"/>
      <name val="Roboto"/>
      <charset val="238"/>
    </font>
    <font>
      <sz val="12"/>
      <name val="Roboto"/>
      <charset val="238"/>
    </font>
    <font>
      <b/>
      <sz val="14"/>
      <name val="Roboto"/>
      <charset val="238"/>
    </font>
    <font>
      <b/>
      <sz val="20"/>
      <color indexed="8"/>
      <name val="Roboto"/>
      <charset val="238"/>
    </font>
    <font>
      <b/>
      <sz val="24"/>
      <color indexed="8"/>
      <name val="Roboto"/>
      <charset val="238"/>
    </font>
    <font>
      <sz val="11"/>
      <name val="Roboto"/>
      <charset val="238"/>
    </font>
    <font>
      <b/>
      <sz val="9"/>
      <color indexed="8"/>
      <name val="Roboto"/>
      <charset val="238"/>
    </font>
    <font>
      <b/>
      <sz val="9"/>
      <color indexed="8"/>
      <name val="Calibri"/>
      <family val="2"/>
      <charset val="238"/>
    </font>
    <font>
      <b/>
      <sz val="12"/>
      <name val="Calibri"/>
      <family val="2"/>
      <charset val="238"/>
    </font>
    <font>
      <b/>
      <sz val="11"/>
      <color theme="1"/>
      <name val="Calibri"/>
      <family val="2"/>
      <charset val="238"/>
      <scheme val="minor"/>
    </font>
    <font>
      <sz val="11"/>
      <color theme="1"/>
      <name val="Calibri"/>
      <family val="2"/>
      <charset val="238"/>
    </font>
    <font>
      <b/>
      <sz val="10"/>
      <color indexed="8"/>
      <name val="Calibri"/>
      <family val="2"/>
      <charset val="238"/>
      <scheme val="minor"/>
    </font>
    <font>
      <b/>
      <i/>
      <sz val="12"/>
      <name val="Calibri"/>
      <family val="2"/>
      <charset val="238"/>
      <scheme val="minor"/>
    </font>
    <font>
      <b/>
      <sz val="12"/>
      <name val="Calibri"/>
      <family val="2"/>
      <charset val="238"/>
      <scheme val="minor"/>
    </font>
    <font>
      <b/>
      <i/>
      <sz val="11"/>
      <name val="Calibri"/>
      <family val="2"/>
      <charset val="238"/>
      <scheme val="minor"/>
    </font>
    <font>
      <b/>
      <sz val="18"/>
      <color indexed="8"/>
      <name val="Calibri"/>
      <family val="2"/>
      <charset val="238"/>
      <scheme val="minor"/>
    </font>
    <font>
      <b/>
      <i/>
      <sz val="12"/>
      <color theme="1"/>
      <name val="Calibri"/>
      <family val="2"/>
      <charset val="238"/>
      <scheme val="minor"/>
    </font>
    <font>
      <b/>
      <sz val="10"/>
      <color theme="1"/>
      <name val="Roboto"/>
      <charset val="238"/>
    </font>
    <font>
      <sz val="11"/>
      <color rgb="FFFF0000"/>
      <name val="Calibri"/>
      <family val="2"/>
      <charset val="238"/>
      <scheme val="minor"/>
    </font>
    <font>
      <sz val="11"/>
      <color rgb="FFFF0000"/>
      <name val="Roboto"/>
      <charset val="238"/>
    </font>
    <font>
      <sz val="11"/>
      <name val="Calibri"/>
      <family val="2"/>
      <charset val="238"/>
    </font>
    <font>
      <sz val="9"/>
      <color indexed="8"/>
      <name val="Roboto"/>
      <charset val="238"/>
    </font>
    <font>
      <b/>
      <sz val="11"/>
      <name val="Roboto"/>
      <charset val="238"/>
    </font>
    <font>
      <b/>
      <sz val="9"/>
      <name val="Roboto"/>
      <charset val="238"/>
    </font>
    <font>
      <b/>
      <sz val="9"/>
      <name val="Calibri"/>
      <family val="2"/>
      <charset val="238"/>
    </font>
    <font>
      <b/>
      <sz val="10"/>
      <name val="Roboto"/>
      <charset val="238"/>
    </font>
    <font>
      <b/>
      <sz val="11"/>
      <name val="Calibri"/>
      <family val="2"/>
      <charset val="238"/>
      <scheme val="minor"/>
    </font>
    <font>
      <sz val="16"/>
      <name val="Roboto"/>
      <charset val="238"/>
    </font>
    <font>
      <b/>
      <sz val="16"/>
      <name val="Roboto"/>
      <charset val="238"/>
    </font>
    <font>
      <b/>
      <sz val="12"/>
      <name val="Robo"/>
      <charset val="238"/>
    </font>
    <font>
      <sz val="14"/>
      <name val="Roboto"/>
      <charset val="238"/>
    </font>
    <font>
      <b/>
      <sz val="24"/>
      <name val="Roboto"/>
      <charset val="238"/>
    </font>
    <font>
      <sz val="18"/>
      <name val="Roboto"/>
      <charset val="238"/>
    </font>
    <font>
      <sz val="11"/>
      <name val="Calibri"/>
      <family val="2"/>
      <charset val="238"/>
      <scheme val="minor"/>
    </font>
    <font>
      <b/>
      <sz val="11"/>
      <name val="Calibri"/>
      <family val="2"/>
      <charset val="238"/>
    </font>
    <font>
      <b/>
      <sz val="20"/>
      <name val="Roboto"/>
      <charset val="238"/>
    </font>
    <font>
      <sz val="20"/>
      <name val="Roboto"/>
      <charset val="238"/>
    </font>
    <font>
      <sz val="12"/>
      <name val="Times New Roman"/>
      <family val="1"/>
      <charset val="238"/>
    </font>
    <font>
      <sz val="16"/>
      <name val="Calibri"/>
      <family val="2"/>
      <charset val="238"/>
    </font>
    <font>
      <b/>
      <sz val="16"/>
      <name val="Calibri"/>
      <family val="2"/>
      <charset val="238"/>
    </font>
    <font>
      <b/>
      <sz val="14"/>
      <name val="Calibri"/>
      <family val="2"/>
      <charset val="238"/>
    </font>
    <font>
      <sz val="14"/>
      <name val="Calibri"/>
      <family val="2"/>
      <charset val="238"/>
    </font>
    <font>
      <b/>
      <sz val="14"/>
      <name val="Calibri"/>
      <family val="2"/>
      <charset val="238"/>
      <scheme val="minor"/>
    </font>
    <font>
      <b/>
      <i/>
      <sz val="10"/>
      <name val="Roboto"/>
      <charset val="238"/>
    </font>
    <font>
      <sz val="14"/>
      <name val="Calibri"/>
      <family val="2"/>
      <charset val="238"/>
      <scheme val="minor"/>
    </font>
    <font>
      <sz val="14"/>
      <name val="Cambria"/>
      <family val="1"/>
      <charset val="238"/>
      <scheme val="major"/>
    </font>
    <font>
      <b/>
      <sz val="11"/>
      <color rgb="FFFF0000"/>
      <name val="Roboto"/>
      <charset val="238"/>
    </font>
    <font>
      <b/>
      <sz val="20"/>
      <color theme="6"/>
      <name val="Calibri"/>
      <family val="2"/>
      <charset val="238"/>
    </font>
    <font>
      <sz val="12"/>
      <name val="Robo"/>
      <charset val="238"/>
    </font>
    <font>
      <i/>
      <sz val="12"/>
      <name val="Roboto"/>
      <charset val="238"/>
    </font>
    <font>
      <b/>
      <i/>
      <sz val="12"/>
      <color rgb="FFFF0000"/>
      <name val="Roboto"/>
      <charset val="238"/>
    </font>
    <font>
      <b/>
      <sz val="12"/>
      <color rgb="FFFF0000"/>
      <name val="Roboto"/>
    </font>
    <font>
      <sz val="16"/>
      <color rgb="FFFF0000"/>
      <name val="Roboto"/>
    </font>
    <font>
      <sz val="12"/>
      <color rgb="FFFF0000"/>
      <name val="Roboto"/>
    </font>
    <font>
      <sz val="11"/>
      <color rgb="FFFF0000"/>
      <name val="Roboto"/>
    </font>
    <font>
      <b/>
      <sz val="14"/>
      <color rgb="FFFF0000"/>
      <name val="Calibri"/>
      <family val="2"/>
      <charset val="238"/>
      <scheme val="minor"/>
    </font>
    <font>
      <b/>
      <sz val="14"/>
      <color rgb="FFFF0000"/>
      <name val="Calibri"/>
      <family val="2"/>
      <charset val="238"/>
    </font>
    <font>
      <sz val="14"/>
      <color rgb="FFFF0000"/>
      <name val="Calibri"/>
      <family val="2"/>
      <charset val="238"/>
    </font>
    <font>
      <sz val="11"/>
      <color rgb="FFFF0000"/>
      <name val="Calibri"/>
      <family val="2"/>
      <charset val="238"/>
    </font>
    <font>
      <sz val="16"/>
      <color rgb="FFFF0000"/>
      <name val="Roboto"/>
      <charset val="238"/>
    </font>
    <font>
      <b/>
      <sz val="16"/>
      <color rgb="FFFF0000"/>
      <name val="Calibri"/>
      <family val="2"/>
      <charset val="238"/>
    </font>
    <font>
      <sz val="12"/>
      <color rgb="FFFF0000"/>
      <name val="Robo"/>
      <charset val="238"/>
    </font>
    <font>
      <sz val="14"/>
      <color rgb="FFFF0000"/>
      <name val="Roboto"/>
      <charset val="238"/>
    </font>
    <font>
      <b/>
      <i/>
      <sz val="11"/>
      <color rgb="FFFF0000"/>
      <name val="Roboto"/>
      <charset val="238"/>
    </font>
    <font>
      <sz val="12"/>
      <color rgb="FFFF0000"/>
      <name val="Roboto"/>
      <charset val="238"/>
    </font>
    <font>
      <sz val="12"/>
      <color rgb="FFFF0000"/>
      <name val="Calibri"/>
      <family val="2"/>
      <charset val="238"/>
    </font>
    <font>
      <sz val="16"/>
      <color rgb="FFFF0000"/>
      <name val="Calibri"/>
      <family val="2"/>
      <charset val="238"/>
    </font>
    <font>
      <b/>
      <sz val="11"/>
      <color rgb="FFFF0000"/>
      <name val="Calibri"/>
      <family val="2"/>
      <charset val="238"/>
      <scheme val="minor"/>
    </font>
    <font>
      <b/>
      <sz val="14"/>
      <color rgb="FFFF0000"/>
      <name val="Roboto"/>
      <charset val="238"/>
    </font>
    <font>
      <b/>
      <i/>
      <sz val="12"/>
      <color rgb="FFFF0000"/>
      <name val="Calibri"/>
      <family val="2"/>
      <charset val="238"/>
      <scheme val="minor"/>
    </font>
    <font>
      <b/>
      <sz val="12"/>
      <color rgb="FFFF0000"/>
      <name val="Calibri"/>
      <family val="2"/>
      <charset val="238"/>
      <scheme val="minor"/>
    </font>
    <font>
      <b/>
      <sz val="12"/>
      <color rgb="FFFF0000"/>
      <name val="Calibri"/>
      <family val="2"/>
      <charset val="238"/>
    </font>
    <font>
      <b/>
      <sz val="11"/>
      <color rgb="FFFF0000"/>
      <name val="Calibri"/>
      <family val="2"/>
      <charset val="238"/>
    </font>
  </fonts>
  <fills count="11">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rgb="FFC4C4C4"/>
        <bgColor indexed="64"/>
      </patternFill>
    </fill>
    <fill>
      <patternFill patternType="solid">
        <fgColor rgb="FFE2E2E2"/>
        <bgColor indexed="64"/>
      </patternFill>
    </fill>
    <fill>
      <patternFill patternType="solid">
        <fgColor rgb="FFD2E8FF"/>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s>
  <cellStyleXfs count="7">
    <xf numFmtId="0" fontId="0" fillId="0" borderId="0"/>
    <xf numFmtId="0" fontId="3" fillId="0" borderId="0"/>
    <xf numFmtId="0" fontId="8" fillId="0" borderId="0"/>
    <xf numFmtId="0" fontId="7" fillId="0" borderId="0"/>
    <xf numFmtId="0" fontId="2" fillId="0" borderId="0"/>
    <xf numFmtId="0" fontId="1" fillId="0" borderId="0"/>
    <xf numFmtId="0" fontId="1" fillId="0" borderId="0"/>
  </cellStyleXfs>
  <cellXfs count="569">
    <xf numFmtId="0" fontId="0" fillId="0" borderId="0" xfId="0"/>
    <xf numFmtId="0" fontId="0" fillId="0" borderId="0" xfId="0" applyAlignment="1">
      <alignment horizontal="center"/>
    </xf>
    <xf numFmtId="0" fontId="10" fillId="0" borderId="0" xfId="0" applyFont="1"/>
    <xf numFmtId="0" fontId="11" fillId="0" borderId="0" xfId="0" applyFont="1"/>
    <xf numFmtId="0" fontId="12" fillId="0" borderId="0" xfId="0" applyFont="1" applyFill="1" applyBorder="1" applyAlignment="1">
      <alignment horizontal="center" vertical="center" wrapText="1"/>
    </xf>
    <xf numFmtId="0" fontId="14" fillId="0" borderId="0" xfId="0" applyFont="1"/>
    <xf numFmtId="0" fontId="19" fillId="0" borderId="5" xfId="0" applyFont="1" applyFill="1" applyBorder="1" applyAlignment="1">
      <alignment vertical="center" wrapText="1"/>
    </xf>
    <xf numFmtId="0" fontId="20" fillId="0" borderId="1" xfId="0" applyFont="1" applyFill="1" applyBorder="1" applyAlignment="1">
      <alignment horizontal="center" vertical="center" wrapText="1"/>
    </xf>
    <xf numFmtId="0" fontId="21" fillId="0" borderId="8" xfId="0" applyFont="1" applyFill="1" applyBorder="1" applyAlignment="1">
      <alignment vertical="center" wrapText="1"/>
    </xf>
    <xf numFmtId="0" fontId="21" fillId="0" borderId="8" xfId="3" applyFont="1" applyFill="1" applyBorder="1" applyAlignment="1">
      <alignment vertical="center" wrapText="1"/>
    </xf>
    <xf numFmtId="0" fontId="14" fillId="0" borderId="0" xfId="0" applyFont="1" applyAlignment="1">
      <alignment horizontal="center" vertical="center"/>
    </xf>
    <xf numFmtId="0" fontId="15" fillId="0" borderId="0" xfId="0" applyFont="1" applyAlignment="1">
      <alignment vertical="top" wrapText="1"/>
    </xf>
    <xf numFmtId="0" fontId="16" fillId="0" borderId="0" xfId="0" applyFont="1"/>
    <xf numFmtId="0" fontId="14" fillId="2" borderId="0" xfId="0" applyFont="1" applyFill="1"/>
    <xf numFmtId="0" fontId="17" fillId="0" borderId="0" xfId="0" applyFont="1"/>
    <xf numFmtId="0" fontId="17" fillId="0" borderId="0" xfId="0" applyFont="1" applyFill="1" applyBorder="1"/>
    <xf numFmtId="0" fontId="6" fillId="0" borderId="15" xfId="0" applyFont="1" applyFill="1" applyBorder="1" applyAlignment="1">
      <alignment vertical="center" wrapText="1"/>
    </xf>
    <xf numFmtId="0" fontId="19" fillId="0" borderId="7" xfId="0" applyFont="1" applyFill="1" applyBorder="1" applyAlignment="1">
      <alignment vertical="center" wrapText="1"/>
    </xf>
    <xf numFmtId="0" fontId="19" fillId="0" borderId="1" xfId="0" applyFont="1" applyFill="1" applyBorder="1" applyAlignment="1">
      <alignment vertical="center" wrapText="1"/>
    </xf>
    <xf numFmtId="164" fontId="15" fillId="0" borderId="0" xfId="0" applyNumberFormat="1" applyFont="1" applyAlignment="1"/>
    <xf numFmtId="0" fontId="16" fillId="0" borderId="0" xfId="0" applyFont="1" applyFill="1" applyBorder="1" applyAlignment="1">
      <alignment vertical="center"/>
    </xf>
    <xf numFmtId="0" fontId="20" fillId="6" borderId="20" xfId="0" applyFont="1" applyFill="1" applyBorder="1" applyAlignment="1">
      <alignment vertical="center"/>
    </xf>
    <xf numFmtId="0" fontId="20" fillId="6" borderId="22" xfId="0" applyFont="1" applyFill="1" applyBorder="1" applyAlignment="1">
      <alignment vertical="center"/>
    </xf>
    <xf numFmtId="0" fontId="21" fillId="0" borderId="1" xfId="0" applyFont="1" applyFill="1" applyBorder="1" applyAlignment="1">
      <alignment horizontal="center" vertical="center" wrapText="1"/>
    </xf>
    <xf numFmtId="0" fontId="16" fillId="0" borderId="0" xfId="0" applyFont="1" applyFill="1" applyBorder="1" applyAlignment="1">
      <alignment horizontal="center" vertical="center"/>
    </xf>
    <xf numFmtId="0" fontId="31" fillId="0" borderId="0" xfId="0" applyFont="1" applyFill="1" applyAlignment="1">
      <alignment horizontal="center" vertical="center" wrapText="1"/>
    </xf>
    <xf numFmtId="0" fontId="32" fillId="0" borderId="0" xfId="0" applyFont="1" applyFill="1" applyAlignment="1">
      <alignment horizontal="center" vertical="center" wrapText="1"/>
    </xf>
    <xf numFmtId="0" fontId="33" fillId="0" borderId="0" xfId="0" applyFont="1" applyAlignment="1">
      <alignment horizontal="left" wrapText="1"/>
    </xf>
    <xf numFmtId="0" fontId="14" fillId="0" borderId="0" xfId="0" applyFont="1" applyAlignment="1">
      <alignment horizontal="left"/>
    </xf>
    <xf numFmtId="0" fontId="21" fillId="8" borderId="1" xfId="0" applyFont="1" applyFill="1" applyBorder="1" applyAlignment="1">
      <alignment horizontal="center" vertical="center" wrapText="1"/>
    </xf>
    <xf numFmtId="0" fontId="24" fillId="7" borderId="1" xfId="0" applyFont="1" applyFill="1" applyBorder="1" applyAlignment="1">
      <alignment horizontal="center" vertical="center" textRotation="90" wrapText="1"/>
    </xf>
    <xf numFmtId="0" fontId="21" fillId="7" borderId="1" xfId="0" applyFont="1" applyFill="1" applyBorder="1" applyAlignment="1">
      <alignment horizontal="center" vertical="center" wrapText="1"/>
    </xf>
    <xf numFmtId="0" fontId="24" fillId="8" borderId="3" xfId="0" applyFont="1" applyFill="1" applyBorder="1" applyAlignment="1">
      <alignment horizontal="center" vertical="center" textRotation="90" wrapText="1"/>
    </xf>
    <xf numFmtId="0" fontId="21" fillId="2" borderId="8" xfId="3" applyFont="1" applyFill="1" applyBorder="1" applyAlignment="1">
      <alignment vertical="center" wrapText="1"/>
    </xf>
    <xf numFmtId="0" fontId="21" fillId="2" borderId="1" xfId="3" applyFont="1" applyFill="1" applyBorder="1" applyAlignment="1">
      <alignment horizontal="left" vertical="center" wrapText="1"/>
    </xf>
    <xf numFmtId="0" fontId="0" fillId="0" borderId="0" xfId="0" applyAlignment="1">
      <alignment vertical="top" wrapText="1"/>
    </xf>
    <xf numFmtId="0" fontId="27" fillId="0" borderId="0" xfId="0" applyFont="1" applyFill="1" applyBorder="1" applyAlignment="1">
      <alignment horizontal="left" vertical="center"/>
    </xf>
    <xf numFmtId="0" fontId="27" fillId="0" borderId="0" xfId="0" applyFont="1"/>
    <xf numFmtId="0" fontId="27" fillId="0" borderId="0" xfId="0" applyFont="1" applyFill="1" applyBorder="1" applyAlignment="1">
      <alignment vertical="center"/>
    </xf>
    <xf numFmtId="0" fontId="27" fillId="0" borderId="0" xfId="0" applyFont="1" applyFill="1" applyBorder="1" applyAlignment="1">
      <alignment horizontal="center" vertical="center"/>
    </xf>
    <xf numFmtId="164" fontId="27" fillId="0" borderId="1" xfId="0" applyNumberFormat="1" applyFont="1" applyFill="1" applyBorder="1" applyAlignment="1">
      <alignment horizontal="center" vertical="center"/>
    </xf>
    <xf numFmtId="0" fontId="18" fillId="0" borderId="3" xfId="0" applyFont="1" applyFill="1" applyBorder="1" applyAlignment="1">
      <alignment horizontal="center" vertical="center" wrapText="1"/>
    </xf>
    <xf numFmtId="0" fontId="27" fillId="0" borderId="0" xfId="0" applyFont="1" applyFill="1" applyBorder="1" applyAlignment="1">
      <alignment horizontal="left" vertical="center"/>
    </xf>
    <xf numFmtId="0" fontId="0" fillId="0" borderId="0" xfId="0" applyAlignment="1">
      <alignment vertical="center"/>
    </xf>
    <xf numFmtId="0" fontId="20" fillId="0" borderId="0" xfId="0" applyFont="1" applyFill="1" applyBorder="1" applyAlignment="1">
      <alignment vertical="center"/>
    </xf>
    <xf numFmtId="164" fontId="5" fillId="0" borderId="3" xfId="0" applyNumberFormat="1" applyFont="1" applyFill="1" applyBorder="1" applyAlignment="1">
      <alignment vertical="center"/>
    </xf>
    <xf numFmtId="0" fontId="5" fillId="0" borderId="3" xfId="0" applyFont="1" applyFill="1" applyBorder="1" applyAlignment="1">
      <alignment horizontal="center" vertical="center" wrapText="1"/>
    </xf>
    <xf numFmtId="49" fontId="42" fillId="0" borderId="3" xfId="0" applyNumberFormat="1" applyFont="1" applyFill="1" applyBorder="1" applyAlignment="1">
      <alignment horizontal="center" vertical="center" wrapText="1"/>
    </xf>
    <xf numFmtId="0" fontId="5" fillId="9" borderId="6" xfId="0" applyFont="1" applyFill="1" applyBorder="1" applyAlignment="1">
      <alignment vertical="center"/>
    </xf>
    <xf numFmtId="0" fontId="5" fillId="9" borderId="6" xfId="0" applyFont="1" applyFill="1" applyBorder="1" applyAlignment="1">
      <alignment horizontal="left" vertical="center"/>
    </xf>
    <xf numFmtId="49" fontId="5" fillId="9" borderId="6" xfId="0" applyNumberFormat="1" applyFont="1" applyFill="1" applyBorder="1" applyAlignment="1">
      <alignment vertical="center"/>
    </xf>
    <xf numFmtId="0" fontId="0" fillId="9" borderId="6" xfId="0" applyFill="1" applyBorder="1" applyAlignment="1">
      <alignment horizontal="center" vertical="center"/>
    </xf>
    <xf numFmtId="0" fontId="18" fillId="9" borderId="6"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0" fontId="43" fillId="0" borderId="4" xfId="0" applyFont="1" applyFill="1" applyBorder="1" applyAlignment="1">
      <alignment vertical="center" wrapText="1"/>
    </xf>
    <xf numFmtId="14" fontId="6" fillId="0" borderId="4" xfId="0" applyNumberFormat="1" applyFont="1" applyFill="1" applyBorder="1" applyAlignment="1">
      <alignment horizontal="left" vertical="center" wrapText="1"/>
    </xf>
    <xf numFmtId="49" fontId="5" fillId="0" borderId="4" xfId="0" applyNumberFormat="1" applyFont="1" applyFill="1" applyBorder="1" applyAlignment="1">
      <alignment horizontal="center" vertical="center" wrapText="1"/>
    </xf>
    <xf numFmtId="0" fontId="0" fillId="0" borderId="4" xfId="0" applyBorder="1" applyAlignment="1">
      <alignment horizontal="center" vertical="center"/>
    </xf>
    <xf numFmtId="164" fontId="6" fillId="0" borderId="1" xfId="0" applyNumberFormat="1" applyFont="1" applyFill="1" applyBorder="1" applyAlignment="1">
      <alignment horizontal="center" vertical="center" wrapText="1"/>
    </xf>
    <xf numFmtId="0" fontId="43" fillId="0" borderId="1" xfId="0" applyFont="1" applyFill="1" applyBorder="1" applyAlignment="1">
      <alignment vertical="center" wrapText="1"/>
    </xf>
    <xf numFmtId="14" fontId="6"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5" borderId="3" xfId="0" applyFill="1" applyBorder="1" applyAlignment="1">
      <alignment horizontal="center" vertical="center"/>
    </xf>
    <xf numFmtId="164" fontId="6" fillId="0" borderId="4" xfId="0" applyNumberFormat="1" applyFont="1" applyFill="1" applyBorder="1" applyAlignment="1">
      <alignment horizontal="center" vertical="center"/>
    </xf>
    <xf numFmtId="164" fontId="6" fillId="0" borderId="1" xfId="0" applyNumberFormat="1" applyFont="1" applyFill="1" applyBorder="1" applyAlignment="1">
      <alignment horizontal="center" vertical="center"/>
    </xf>
    <xf numFmtId="49" fontId="40" fillId="0" borderId="4" xfId="0" applyNumberFormat="1" applyFont="1" applyFill="1" applyBorder="1" applyAlignment="1">
      <alignment horizontal="center" vertical="center" wrapText="1"/>
    </xf>
    <xf numFmtId="0" fontId="41" fillId="0" borderId="4" xfId="0" applyFont="1" applyBorder="1" applyAlignment="1">
      <alignment horizontal="center" vertical="center"/>
    </xf>
    <xf numFmtId="49" fontId="40" fillId="0" borderId="1" xfId="0" applyNumberFormat="1" applyFont="1" applyFill="1" applyBorder="1" applyAlignment="1">
      <alignment horizontal="center" vertical="center" wrapText="1"/>
    </xf>
    <xf numFmtId="0" fontId="41" fillId="0" borderId="1" xfId="0" applyFont="1" applyBorder="1" applyAlignment="1">
      <alignment horizontal="center" vertical="center"/>
    </xf>
    <xf numFmtId="2" fontId="6" fillId="0" borderId="1" xfId="0" applyNumberFormat="1" applyFont="1" applyFill="1" applyBorder="1" applyAlignment="1">
      <alignment horizontal="center" vertical="center"/>
    </xf>
    <xf numFmtId="0" fontId="40" fillId="9" borderId="6" xfId="0" applyFont="1" applyFill="1" applyBorder="1" applyAlignment="1">
      <alignment vertical="center"/>
    </xf>
    <xf numFmtId="0" fontId="5" fillId="5" borderId="1" xfId="0" applyFont="1" applyFill="1" applyBorder="1" applyAlignment="1">
      <alignment horizontal="left" vertical="center" wrapText="1"/>
    </xf>
    <xf numFmtId="49" fontId="5" fillId="5" borderId="1" xfId="0" applyNumberFormat="1" applyFont="1" applyFill="1" applyBorder="1" applyAlignment="1">
      <alignment horizontal="center" vertical="center" wrapText="1"/>
    </xf>
    <xf numFmtId="0" fontId="0" fillId="5" borderId="1" xfId="0" applyFill="1" applyBorder="1" applyAlignment="1">
      <alignment horizontal="center" vertical="center"/>
    </xf>
    <xf numFmtId="0" fontId="5" fillId="9" borderId="1" xfId="0" applyFont="1" applyFill="1" applyBorder="1" applyAlignment="1">
      <alignment vertical="center"/>
    </xf>
    <xf numFmtId="0" fontId="5" fillId="9" borderId="1" xfId="0" applyFont="1" applyFill="1" applyBorder="1" applyAlignment="1">
      <alignment horizontal="left" vertical="center"/>
    </xf>
    <xf numFmtId="49" fontId="5" fillId="9" borderId="1" xfId="0" applyNumberFormat="1" applyFont="1" applyFill="1" applyBorder="1" applyAlignment="1">
      <alignment vertical="center"/>
    </xf>
    <xf numFmtId="0" fontId="0" fillId="9" borderId="1" xfId="0" applyFill="1" applyBorder="1" applyAlignment="1">
      <alignment horizontal="center" vertical="center"/>
    </xf>
    <xf numFmtId="49" fontId="6" fillId="0" borderId="1" xfId="0" applyNumberFormat="1" applyFont="1" applyFill="1" applyBorder="1" applyAlignment="1">
      <alignment horizontal="center" vertical="center"/>
    </xf>
    <xf numFmtId="0" fontId="44" fillId="0" borderId="1" xfId="3" applyFont="1" applyFill="1" applyBorder="1" applyAlignment="1">
      <alignment vertical="center" wrapText="1"/>
    </xf>
    <xf numFmtId="0" fontId="0" fillId="0" borderId="0" xfId="0" applyAlignment="1">
      <alignment horizontal="left" vertical="center"/>
    </xf>
    <xf numFmtId="49" fontId="0" fillId="0" borderId="0" xfId="0" applyNumberFormat="1" applyAlignment="1">
      <alignment vertical="center"/>
    </xf>
    <xf numFmtId="0" fontId="0" fillId="0" borderId="0" xfId="0" applyAlignment="1">
      <alignment horizontal="center" vertical="center"/>
    </xf>
    <xf numFmtId="0" fontId="4" fillId="0" borderId="0" xfId="0" applyFont="1" applyAlignment="1">
      <alignment horizontal="left" vertical="center"/>
    </xf>
    <xf numFmtId="0" fontId="24" fillId="2" borderId="1" xfId="0" applyFont="1" applyFill="1" applyBorder="1" applyAlignment="1">
      <alignment horizontal="center" vertical="center" textRotation="90" wrapText="1"/>
    </xf>
    <xf numFmtId="49" fontId="0" fillId="0" borderId="1" xfId="0" applyNumberFormat="1" applyBorder="1" applyAlignment="1">
      <alignment horizontal="center" vertical="center"/>
    </xf>
    <xf numFmtId="0" fontId="0" fillId="0" borderId="1" xfId="0" applyBorder="1" applyAlignment="1">
      <alignment vertical="center" wrapText="1"/>
    </xf>
    <xf numFmtId="0" fontId="0" fillId="0" borderId="0" xfId="0" applyAlignment="1">
      <alignment wrapText="1"/>
    </xf>
    <xf numFmtId="0" fontId="47" fillId="0" borderId="4" xfId="0" applyFont="1" applyFill="1" applyBorder="1" applyAlignment="1">
      <alignment vertical="center" wrapText="1"/>
    </xf>
    <xf numFmtId="49" fontId="32" fillId="0" borderId="0" xfId="0" applyNumberFormat="1" applyFont="1" applyFill="1" applyAlignment="1">
      <alignment horizontal="center" vertical="center" wrapText="1"/>
    </xf>
    <xf numFmtId="49" fontId="14" fillId="0" borderId="0" xfId="0" applyNumberFormat="1" applyFont="1"/>
    <xf numFmtId="0" fontId="18" fillId="9" borderId="8" xfId="0" applyFont="1" applyFill="1" applyBorder="1" applyAlignment="1">
      <alignment horizontal="center" vertical="center" wrapText="1"/>
    </xf>
    <xf numFmtId="0" fontId="0" fillId="0" borderId="0" xfId="0"/>
    <xf numFmtId="0" fontId="0" fillId="0" borderId="0" xfId="0" applyAlignment="1">
      <alignment horizontal="center"/>
    </xf>
    <xf numFmtId="0" fontId="21" fillId="0" borderId="1" xfId="3" applyFont="1" applyFill="1" applyBorder="1" applyAlignment="1">
      <alignment vertical="center" wrapText="1"/>
    </xf>
    <xf numFmtId="164" fontId="36" fillId="0" borderId="1" xfId="0" applyNumberFormat="1" applyFont="1" applyFill="1" applyBorder="1" applyAlignment="1">
      <alignment horizontal="center" vertical="center"/>
    </xf>
    <xf numFmtId="49" fontId="36" fillId="0" borderId="1" xfId="0" applyNumberFormat="1" applyFont="1" applyFill="1" applyBorder="1" applyAlignment="1">
      <alignment horizontal="center" vertical="center"/>
    </xf>
    <xf numFmtId="49" fontId="0" fillId="0" borderId="0" xfId="0" applyNumberFormat="1" applyAlignment="1">
      <alignment horizontal="center"/>
    </xf>
    <xf numFmtId="49" fontId="14" fillId="0" borderId="0" xfId="0" applyNumberFormat="1" applyFont="1" applyAlignment="1">
      <alignment horizontal="center"/>
    </xf>
    <xf numFmtId="0" fontId="27" fillId="0" borderId="0" xfId="0" applyFont="1" applyAlignment="1">
      <alignment horizontal="center"/>
    </xf>
    <xf numFmtId="0" fontId="5" fillId="4" borderId="6" xfId="0" applyFont="1" applyFill="1" applyBorder="1" applyAlignment="1">
      <alignment vertical="center"/>
    </xf>
    <xf numFmtId="49" fontId="25" fillId="0" borderId="0" xfId="0" applyNumberFormat="1" applyFont="1" applyFill="1" applyBorder="1" applyAlignment="1">
      <alignment horizontal="center" vertical="center" wrapText="1"/>
    </xf>
    <xf numFmtId="49" fontId="26" fillId="0" borderId="0" xfId="0" applyNumberFormat="1" applyFont="1" applyFill="1" applyBorder="1" applyAlignment="1">
      <alignment horizontal="center"/>
    </xf>
    <xf numFmtId="49" fontId="14" fillId="0" borderId="0" xfId="0" applyNumberFormat="1" applyFont="1" applyFill="1" applyBorder="1" applyAlignment="1">
      <alignment horizontal="center"/>
    </xf>
    <xf numFmtId="164" fontId="6" fillId="0" borderId="7" xfId="0" applyNumberFormat="1" applyFont="1" applyFill="1" applyBorder="1" applyAlignment="1">
      <alignment horizontal="center" vertical="center" wrapText="1"/>
    </xf>
    <xf numFmtId="0" fontId="0" fillId="0" borderId="3" xfId="0" applyBorder="1" applyAlignment="1">
      <alignment horizontal="center" vertical="center"/>
    </xf>
    <xf numFmtId="164" fontId="6" fillId="0" borderId="15" xfId="0" applyNumberFormat="1" applyFont="1" applyFill="1" applyBorder="1" applyAlignment="1">
      <alignment horizontal="center" vertical="center"/>
    </xf>
    <xf numFmtId="0" fontId="19" fillId="0" borderId="0" xfId="0" applyFont="1" applyFill="1" applyBorder="1" applyAlignment="1">
      <alignment vertical="center" wrapText="1"/>
    </xf>
    <xf numFmtId="14" fontId="49" fillId="0" borderId="1" xfId="0" applyNumberFormat="1" applyFont="1" applyFill="1" applyBorder="1" applyAlignment="1">
      <alignment horizontal="left" vertical="center" wrapText="1"/>
    </xf>
    <xf numFmtId="49" fontId="21" fillId="0" borderId="8" xfId="3" applyNumberFormat="1" applyFont="1" applyFill="1" applyBorder="1" applyAlignment="1">
      <alignment vertical="center" wrapText="1"/>
    </xf>
    <xf numFmtId="0" fontId="50" fillId="0" borderId="1" xfId="0" applyFont="1" applyFill="1" applyBorder="1" applyAlignment="1">
      <alignment horizontal="center" vertical="center" wrapText="1"/>
    </xf>
    <xf numFmtId="49" fontId="5" fillId="0" borderId="14" xfId="0" applyNumberFormat="1" applyFont="1" applyFill="1" applyBorder="1" applyAlignment="1">
      <alignment horizontal="center" vertical="center" wrapText="1"/>
    </xf>
    <xf numFmtId="0" fontId="28" fillId="2" borderId="9"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5" fillId="8" borderId="3" xfId="0" applyFont="1" applyFill="1" applyBorder="1" applyAlignment="1">
      <alignment horizontal="center" vertical="center" textRotation="90" wrapText="1"/>
    </xf>
    <xf numFmtId="0" fontId="25" fillId="7" borderId="1" xfId="0" applyFont="1" applyFill="1" applyBorder="1" applyAlignment="1">
      <alignment horizontal="center" vertical="center" textRotation="90" wrapText="1"/>
    </xf>
    <xf numFmtId="49" fontId="57" fillId="4" borderId="6" xfId="0" applyNumberFormat="1" applyFont="1" applyFill="1" applyBorder="1" applyAlignment="1">
      <alignment vertical="center"/>
    </xf>
    <xf numFmtId="0" fontId="53" fillId="6" borderId="12" xfId="0" applyFont="1" applyFill="1" applyBorder="1" applyAlignment="1">
      <alignment vertical="center"/>
    </xf>
    <xf numFmtId="0" fontId="53" fillId="6" borderId="12" xfId="0" applyFont="1" applyFill="1" applyBorder="1" applyAlignment="1">
      <alignment horizontal="left" vertical="center"/>
    </xf>
    <xf numFmtId="49" fontId="53" fillId="6" borderId="12" xfId="0" applyNumberFormat="1" applyFont="1" applyFill="1" applyBorder="1" applyAlignment="1">
      <alignment vertical="center"/>
    </xf>
    <xf numFmtId="0" fontId="53" fillId="6" borderId="13" xfId="0" applyFont="1" applyFill="1" applyBorder="1" applyAlignment="1">
      <alignment vertical="center"/>
    </xf>
    <xf numFmtId="49" fontId="36" fillId="0" borderId="1" xfId="0" applyNumberFormat="1" applyFont="1" applyFill="1" applyBorder="1" applyAlignment="1">
      <alignment horizontal="center" vertical="center" wrapText="1"/>
    </xf>
    <xf numFmtId="14" fontId="36" fillId="0" borderId="1" xfId="0" applyNumberFormat="1" applyFont="1" applyFill="1" applyBorder="1" applyAlignment="1">
      <alignment horizontal="left" vertical="center" wrapText="1"/>
    </xf>
    <xf numFmtId="0" fontId="36" fillId="0" borderId="1" xfId="0" applyFont="1" applyFill="1" applyBorder="1" applyAlignment="1">
      <alignment horizontal="center" vertical="center" wrapText="1"/>
    </xf>
    <xf numFmtId="0" fontId="53" fillId="5" borderId="1" xfId="0" applyFont="1" applyFill="1" applyBorder="1" applyAlignment="1">
      <alignment horizontal="left" vertical="center" wrapText="1"/>
    </xf>
    <xf numFmtId="0" fontId="53" fillId="5" borderId="1" xfId="0" applyFont="1" applyFill="1" applyBorder="1" applyAlignment="1">
      <alignment horizontal="center" vertical="center" wrapText="1"/>
    </xf>
    <xf numFmtId="49" fontId="36" fillId="5" borderId="1" xfId="0" applyNumberFormat="1" applyFont="1" applyFill="1" applyBorder="1" applyAlignment="1">
      <alignment horizontal="center" vertical="center" wrapText="1"/>
    </xf>
    <xf numFmtId="0" fontId="53" fillId="6" borderId="6" xfId="0" applyFont="1" applyFill="1" applyBorder="1" applyAlignment="1">
      <alignment vertical="center"/>
    </xf>
    <xf numFmtId="0" fontId="53" fillId="6" borderId="6" xfId="0" applyFont="1" applyFill="1" applyBorder="1" applyAlignment="1">
      <alignment horizontal="left" vertical="center"/>
    </xf>
    <xf numFmtId="49" fontId="36" fillId="6" borderId="6" xfId="0" applyNumberFormat="1" applyFont="1" applyFill="1" applyBorder="1" applyAlignment="1">
      <alignment vertical="center"/>
    </xf>
    <xf numFmtId="0" fontId="21" fillId="6" borderId="6" xfId="0" applyFont="1" applyFill="1" applyBorder="1" applyAlignment="1">
      <alignment vertical="center"/>
    </xf>
    <xf numFmtId="0" fontId="21" fillId="6" borderId="8" xfId="0" applyFont="1" applyFill="1" applyBorder="1" applyAlignment="1">
      <alignment vertical="center"/>
    </xf>
    <xf numFmtId="49" fontId="36" fillId="0" borderId="4" xfId="0" applyNumberFormat="1" applyFont="1" applyFill="1" applyBorder="1" applyAlignment="1">
      <alignment horizontal="center" vertical="center" wrapText="1"/>
    </xf>
    <xf numFmtId="0" fontId="21" fillId="5" borderId="1" xfId="0"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53" fillId="5" borderId="1" xfId="0" applyNumberFormat="1" applyFont="1" applyFill="1" applyBorder="1" applyAlignment="1">
      <alignment horizontal="center" vertical="center" wrapText="1"/>
    </xf>
    <xf numFmtId="49" fontId="53" fillId="6" borderId="6" xfId="0" applyNumberFormat="1" applyFont="1" applyFill="1" applyBorder="1" applyAlignment="1">
      <alignment vertical="center"/>
    </xf>
    <xf numFmtId="0" fontId="21" fillId="0" borderId="1" xfId="0" applyFont="1" applyFill="1" applyBorder="1" applyAlignment="1">
      <alignment vertical="center" wrapText="1"/>
    </xf>
    <xf numFmtId="0" fontId="53" fillId="6" borderId="20" xfId="0" applyFont="1" applyFill="1" applyBorder="1" applyAlignment="1">
      <alignment vertical="center"/>
    </xf>
    <xf numFmtId="0" fontId="53" fillId="6" borderId="20" xfId="0" applyFont="1" applyFill="1" applyBorder="1" applyAlignment="1">
      <alignment horizontal="left" vertical="center"/>
    </xf>
    <xf numFmtId="49" fontId="53" fillId="6" borderId="20" xfId="0" applyNumberFormat="1" applyFont="1" applyFill="1" applyBorder="1" applyAlignment="1">
      <alignment vertical="center"/>
    </xf>
    <xf numFmtId="0" fontId="21" fillId="6" borderId="20" xfId="0" applyFont="1" applyFill="1" applyBorder="1" applyAlignment="1">
      <alignment vertical="center"/>
    </xf>
    <xf numFmtId="0" fontId="21" fillId="6" borderId="22" xfId="0" applyFont="1" applyFill="1" applyBorder="1" applyAlignment="1">
      <alignment vertical="center"/>
    </xf>
    <xf numFmtId="49" fontId="53" fillId="0" borderId="1" xfId="0" applyNumberFormat="1" applyFont="1" applyFill="1" applyBorder="1" applyAlignment="1">
      <alignment horizontal="center" vertical="center" wrapText="1"/>
    </xf>
    <xf numFmtId="49" fontId="36" fillId="3" borderId="3" xfId="0" applyNumberFormat="1" applyFont="1" applyFill="1" applyBorder="1" applyAlignment="1">
      <alignment horizontal="center" vertical="center"/>
    </xf>
    <xf numFmtId="0" fontId="53" fillId="3" borderId="3" xfId="1" applyFont="1" applyFill="1" applyBorder="1" applyAlignment="1">
      <alignment horizontal="center" vertical="center" wrapText="1"/>
    </xf>
    <xf numFmtId="0" fontId="36" fillId="3" borderId="3" xfId="0" applyFont="1" applyFill="1" applyBorder="1" applyAlignment="1">
      <alignment horizontal="left" vertical="center"/>
    </xf>
    <xf numFmtId="0" fontId="36" fillId="3" borderId="3" xfId="0" applyFont="1" applyFill="1" applyBorder="1" applyAlignment="1">
      <alignment horizontal="center" vertical="center"/>
    </xf>
    <xf numFmtId="0" fontId="53" fillId="3" borderId="3" xfId="0" applyFont="1" applyFill="1" applyBorder="1" applyAlignment="1">
      <alignment horizontal="center" vertical="center"/>
    </xf>
    <xf numFmtId="0" fontId="36" fillId="3" borderId="17" xfId="0" applyFont="1" applyFill="1" applyBorder="1" applyAlignment="1">
      <alignment horizontal="center" vertical="center"/>
    </xf>
    <xf numFmtId="0" fontId="53" fillId="3" borderId="17" xfId="0" applyFont="1" applyFill="1" applyBorder="1" applyAlignment="1">
      <alignment horizontal="center" vertical="center"/>
    </xf>
    <xf numFmtId="0" fontId="21" fillId="0" borderId="0" xfId="0" applyFont="1"/>
    <xf numFmtId="0" fontId="58" fillId="0" borderId="0" xfId="0" applyFont="1" applyAlignment="1">
      <alignment horizontal="left" vertical="top"/>
    </xf>
    <xf numFmtId="0" fontId="58" fillId="0" borderId="0" xfId="0" applyFont="1" applyAlignment="1"/>
    <xf numFmtId="49" fontId="58" fillId="0" borderId="0" xfId="0" applyNumberFormat="1" applyFont="1" applyAlignment="1"/>
    <xf numFmtId="0" fontId="36" fillId="0" borderId="0" xfId="0" applyFont="1"/>
    <xf numFmtId="0" fontId="59" fillId="0" borderId="0" xfId="0" applyFont="1" applyAlignment="1">
      <alignment vertical="top" wrapText="1"/>
    </xf>
    <xf numFmtId="49" fontId="44" fillId="0" borderId="20" xfId="0" applyNumberFormat="1" applyFont="1" applyFill="1" applyBorder="1" applyAlignment="1">
      <alignment vertical="center"/>
    </xf>
    <xf numFmtId="0" fontId="53" fillId="0" borderId="0" xfId="0" applyFont="1"/>
    <xf numFmtId="0" fontId="58" fillId="0" borderId="0" xfId="0" applyFont="1" applyFill="1" applyBorder="1" applyAlignment="1">
      <alignment horizontal="left" vertical="center"/>
    </xf>
    <xf numFmtId="0" fontId="61" fillId="0" borderId="0" xfId="0" applyFont="1" applyFill="1" applyBorder="1" applyAlignment="1">
      <alignment vertical="center"/>
    </xf>
    <xf numFmtId="0" fontId="58" fillId="0" borderId="0" xfId="0" applyFont="1" applyFill="1" applyBorder="1" applyAlignment="1">
      <alignment horizontal="center" vertical="center"/>
    </xf>
    <xf numFmtId="0" fontId="33" fillId="0" borderId="0" xfId="0" applyFont="1" applyFill="1" applyBorder="1" applyAlignment="1">
      <alignment horizontal="left" vertical="center" wrapText="1"/>
    </xf>
    <xf numFmtId="49" fontId="36" fillId="0" borderId="0" xfId="0" applyNumberFormat="1" applyFont="1" applyAlignment="1">
      <alignment horizontal="center"/>
    </xf>
    <xf numFmtId="164" fontId="59" fillId="0" borderId="0" xfId="0" applyNumberFormat="1" applyFont="1" applyAlignment="1"/>
    <xf numFmtId="0" fontId="57" fillId="4" borderId="6" xfId="0" applyFont="1" applyFill="1" applyBorder="1" applyAlignment="1">
      <alignment vertical="center"/>
    </xf>
    <xf numFmtId="0" fontId="21" fillId="0" borderId="1" xfId="1" applyFont="1" applyFill="1" applyBorder="1"/>
    <xf numFmtId="0" fontId="36" fillId="5" borderId="1" xfId="0" applyFont="1" applyFill="1" applyBorder="1" applyAlignment="1">
      <alignment horizontal="center" vertical="center" wrapText="1"/>
    </xf>
    <xf numFmtId="0" fontId="36" fillId="6" borderId="6" xfId="0" applyFont="1" applyFill="1" applyBorder="1" applyAlignment="1">
      <alignment vertical="center"/>
    </xf>
    <xf numFmtId="49" fontId="36" fillId="0" borderId="21" xfId="0" applyNumberFormat="1" applyFont="1" applyFill="1" applyBorder="1" applyAlignment="1">
      <alignment horizontal="center" vertical="center" wrapText="1"/>
    </xf>
    <xf numFmtId="14" fontId="36" fillId="0" borderId="8" xfId="0" applyNumberFormat="1" applyFont="1" applyFill="1" applyBorder="1" applyAlignment="1">
      <alignment horizontal="left" vertical="center" wrapText="1"/>
    </xf>
    <xf numFmtId="0" fontId="32" fillId="0" borderId="5" xfId="0" applyFont="1" applyFill="1" applyBorder="1" applyAlignment="1">
      <alignment horizontal="center" vertical="center" wrapText="1"/>
    </xf>
    <xf numFmtId="0" fontId="21" fillId="7" borderId="1" xfId="0" applyFont="1" applyFill="1" applyBorder="1" applyAlignment="1">
      <alignment horizontal="center" vertical="center"/>
    </xf>
    <xf numFmtId="0" fontId="36" fillId="2" borderId="1" xfId="0" applyFont="1" applyFill="1" applyBorder="1" applyAlignment="1">
      <alignment horizontal="center" vertical="center"/>
    </xf>
    <xf numFmtId="49" fontId="36" fillId="2" borderId="1" xfId="0" applyNumberFormat="1" applyFont="1" applyFill="1" applyBorder="1" applyAlignment="1">
      <alignment horizontal="center" vertical="center"/>
    </xf>
    <xf numFmtId="0" fontId="51" fillId="0" borderId="0" xfId="0" applyFont="1" applyAlignment="1">
      <alignment horizontal="center"/>
    </xf>
    <xf numFmtId="0" fontId="21" fillId="8" borderId="1" xfId="0" applyFont="1" applyFill="1" applyBorder="1" applyAlignment="1">
      <alignment horizontal="center" vertical="center"/>
    </xf>
    <xf numFmtId="0" fontId="21" fillId="2" borderId="1" xfId="0" applyFont="1" applyFill="1" applyBorder="1" applyAlignment="1">
      <alignment horizontal="center" vertical="center"/>
    </xf>
    <xf numFmtId="0" fontId="51" fillId="0" borderId="1" xfId="0" applyFont="1" applyBorder="1" applyAlignment="1">
      <alignment horizontal="center"/>
    </xf>
    <xf numFmtId="49" fontId="51" fillId="0" borderId="1" xfId="0" applyNumberFormat="1" applyFont="1" applyBorder="1" applyAlignment="1">
      <alignment horizontal="center"/>
    </xf>
    <xf numFmtId="0" fontId="51" fillId="8" borderId="1" xfId="0" applyFont="1" applyFill="1" applyBorder="1" applyAlignment="1">
      <alignment horizontal="center"/>
    </xf>
    <xf numFmtId="49" fontId="36" fillId="2" borderId="3" xfId="0" applyNumberFormat="1" applyFont="1" applyFill="1" applyBorder="1" applyAlignment="1">
      <alignment horizontal="center" vertical="center"/>
    </xf>
    <xf numFmtId="0" fontId="21" fillId="8" borderId="1" xfId="0" applyFont="1" applyFill="1" applyBorder="1" applyAlignment="1">
      <alignment vertical="center"/>
    </xf>
    <xf numFmtId="49" fontId="36" fillId="5" borderId="1" xfId="0" applyNumberFormat="1" applyFont="1" applyFill="1" applyBorder="1" applyAlignment="1">
      <alignment horizontal="center" vertical="center"/>
    </xf>
    <xf numFmtId="49" fontId="36" fillId="3" borderId="16" xfId="0" applyNumberFormat="1" applyFont="1" applyFill="1" applyBorder="1" applyAlignment="1">
      <alignment horizontal="center" vertical="center"/>
    </xf>
    <xf numFmtId="49" fontId="51" fillId="0" borderId="0" xfId="0" applyNumberFormat="1" applyFont="1" applyAlignment="1">
      <alignment horizontal="center"/>
    </xf>
    <xf numFmtId="0" fontId="65" fillId="0" borderId="0" xfId="0" applyFont="1"/>
    <xf numFmtId="0" fontId="51" fillId="0" borderId="0" xfId="0" applyFont="1"/>
    <xf numFmtId="0" fontId="58" fillId="0" borderId="0" xfId="0" applyFont="1" applyFill="1" applyBorder="1" applyAlignment="1">
      <alignment vertical="center"/>
    </xf>
    <xf numFmtId="164" fontId="36" fillId="0" borderId="1" xfId="0" applyNumberFormat="1" applyFont="1" applyFill="1" applyBorder="1" applyAlignment="1">
      <alignment horizontal="center" vertical="center" wrapText="1"/>
    </xf>
    <xf numFmtId="164" fontId="36" fillId="0" borderId="4" xfId="0" applyNumberFormat="1" applyFont="1" applyFill="1" applyBorder="1" applyAlignment="1">
      <alignment horizontal="center" vertical="center" wrapText="1"/>
    </xf>
    <xf numFmtId="164" fontId="36" fillId="0" borderId="21" xfId="0" applyNumberFormat="1" applyFont="1" applyFill="1" applyBorder="1" applyAlignment="1">
      <alignment horizontal="center" vertical="center" wrapText="1"/>
    </xf>
    <xf numFmtId="0" fontId="53" fillId="2" borderId="1" xfId="0" applyFont="1" applyFill="1" applyBorder="1" applyAlignment="1">
      <alignment horizontal="center" vertical="center"/>
    </xf>
    <xf numFmtId="0" fontId="53" fillId="2" borderId="1" xfId="0" applyFont="1" applyFill="1" applyBorder="1" applyAlignment="1">
      <alignment vertical="center"/>
    </xf>
    <xf numFmtId="49" fontId="36" fillId="6" borderId="20" xfId="0" applyNumberFormat="1" applyFont="1" applyFill="1" applyBorder="1" applyAlignment="1">
      <alignment vertical="center"/>
    </xf>
    <xf numFmtId="2" fontId="36" fillId="0" borderId="1" xfId="0" applyNumberFormat="1" applyFont="1" applyFill="1" applyBorder="1" applyAlignment="1">
      <alignment horizontal="center" vertical="center"/>
    </xf>
    <xf numFmtId="164" fontId="68" fillId="0" borderId="0" xfId="0" applyNumberFormat="1" applyFont="1" applyAlignment="1">
      <alignment horizontal="center"/>
    </xf>
    <xf numFmtId="0" fontId="39" fillId="0" borderId="0" xfId="0" applyFont="1" applyAlignment="1">
      <alignment horizontal="center"/>
    </xf>
    <xf numFmtId="0" fontId="39" fillId="0" borderId="0" xfId="0" applyFont="1"/>
    <xf numFmtId="0" fontId="69" fillId="0" borderId="0" xfId="0" applyFont="1" applyAlignment="1">
      <alignment horizontal="left" vertical="top"/>
    </xf>
    <xf numFmtId="0" fontId="69" fillId="0" borderId="0" xfId="0" applyFont="1" applyAlignment="1"/>
    <xf numFmtId="0" fontId="69" fillId="0" borderId="1" xfId="0" applyFont="1" applyBorder="1" applyAlignment="1"/>
    <xf numFmtId="0" fontId="13" fillId="0" borderId="0" xfId="0" applyFont="1" applyFill="1" applyBorder="1" applyAlignment="1">
      <alignment vertical="center" wrapText="1"/>
    </xf>
    <xf numFmtId="0" fontId="71" fillId="0" borderId="0" xfId="0" applyFont="1"/>
    <xf numFmtId="164" fontId="51" fillId="0" borderId="0" xfId="0" applyNumberFormat="1" applyFont="1" applyAlignment="1">
      <alignment horizontal="center"/>
    </xf>
    <xf numFmtId="0" fontId="70" fillId="0" borderId="0" xfId="0" applyFont="1"/>
    <xf numFmtId="0" fontId="69" fillId="0" borderId="0" xfId="0" applyFont="1" applyAlignment="1">
      <alignment horizontal="center"/>
    </xf>
    <xf numFmtId="0" fontId="72" fillId="0" borderId="0" xfId="0" applyFont="1"/>
    <xf numFmtId="0" fontId="65" fillId="0" borderId="0" xfId="0" applyFont="1" applyAlignment="1">
      <alignment horizontal="center"/>
    </xf>
    <xf numFmtId="0" fontId="51" fillId="2" borderId="0" xfId="0" applyFont="1" applyFill="1" applyAlignment="1">
      <alignment horizontal="center"/>
    </xf>
    <xf numFmtId="0" fontId="69" fillId="0" borderId="0" xfId="0" applyFont="1"/>
    <xf numFmtId="164" fontId="59" fillId="0" borderId="0" xfId="0" applyNumberFormat="1" applyFont="1" applyAlignment="1">
      <alignment horizontal="center"/>
    </xf>
    <xf numFmtId="0" fontId="21" fillId="2" borderId="1" xfId="3" applyFont="1" applyFill="1" applyBorder="1" applyAlignment="1">
      <alignment vertical="center" wrapText="1"/>
    </xf>
    <xf numFmtId="0" fontId="0" fillId="0" borderId="0" xfId="0" applyFont="1"/>
    <xf numFmtId="0" fontId="70" fillId="0" borderId="0" xfId="0" applyFont="1" applyAlignment="1"/>
    <xf numFmtId="0" fontId="73" fillId="0" borderId="0" xfId="0" applyFont="1" applyAlignment="1">
      <alignment vertical="top"/>
    </xf>
    <xf numFmtId="49" fontId="53" fillId="2" borderId="1" xfId="1" applyNumberFormat="1" applyFont="1" applyFill="1" applyBorder="1" applyAlignment="1">
      <alignment horizontal="center" vertical="center" wrapText="1"/>
    </xf>
    <xf numFmtId="0" fontId="30" fillId="2" borderId="1" xfId="1" applyFont="1" applyFill="1" applyBorder="1" applyAlignment="1">
      <alignment horizontal="left" vertical="center" wrapText="1"/>
    </xf>
    <xf numFmtId="0" fontId="25" fillId="2" borderId="1" xfId="1" applyFont="1" applyFill="1" applyBorder="1" applyAlignment="1">
      <alignment horizontal="left" vertical="center" wrapText="1"/>
    </xf>
    <xf numFmtId="0" fontId="53" fillId="2" borderId="1" xfId="1" applyFont="1" applyFill="1" applyBorder="1" applyAlignment="1">
      <alignment horizontal="center" vertical="center" wrapText="1"/>
    </xf>
    <xf numFmtId="0" fontId="36" fillId="2" borderId="1" xfId="1" applyFont="1" applyFill="1" applyBorder="1" applyAlignment="1">
      <alignment horizontal="center" vertical="center" wrapText="1"/>
    </xf>
    <xf numFmtId="0" fontId="74" fillId="2" borderId="1" xfId="1" applyFont="1" applyFill="1" applyBorder="1" applyAlignment="1">
      <alignment horizontal="left" vertical="center" wrapText="1"/>
    </xf>
    <xf numFmtId="0" fontId="0" fillId="2" borderId="1" xfId="0" applyFill="1" applyBorder="1" applyAlignment="1">
      <alignment horizontal="center" vertical="center"/>
    </xf>
    <xf numFmtId="49" fontId="25" fillId="2" borderId="1" xfId="1" applyNumberFormat="1" applyFont="1" applyFill="1" applyBorder="1" applyAlignment="1">
      <alignment horizontal="center" vertical="center" wrapText="1"/>
    </xf>
    <xf numFmtId="0" fontId="57" fillId="2" borderId="1" xfId="3" applyFont="1" applyFill="1" applyBorder="1" applyAlignment="1">
      <alignment horizontal="center" vertical="center" wrapText="1"/>
    </xf>
    <xf numFmtId="49" fontId="21" fillId="0" borderId="0" xfId="0" applyNumberFormat="1" applyFont="1" applyBorder="1" applyAlignment="1">
      <alignment horizontal="center"/>
    </xf>
    <xf numFmtId="0" fontId="53" fillId="3" borderId="1" xfId="0" applyFont="1" applyFill="1" applyBorder="1" applyAlignment="1">
      <alignment horizontal="center" vertical="center"/>
    </xf>
    <xf numFmtId="0" fontId="64" fillId="5" borderId="1" xfId="3" applyFont="1" applyFill="1" applyBorder="1" applyAlignment="1">
      <alignment horizontal="center" vertical="center" wrapText="1"/>
    </xf>
    <xf numFmtId="0" fontId="73" fillId="0" borderId="0" xfId="0" applyFont="1"/>
    <xf numFmtId="0" fontId="75" fillId="0" borderId="0" xfId="0" applyFont="1" applyAlignment="1">
      <alignment horizontal="left"/>
    </xf>
    <xf numFmtId="0" fontId="75" fillId="0" borderId="0" xfId="0" applyFont="1"/>
    <xf numFmtId="0" fontId="76" fillId="0" borderId="0" xfId="0" applyFont="1"/>
    <xf numFmtId="0" fontId="59" fillId="0" borderId="0" xfId="0" applyFont="1"/>
    <xf numFmtId="0" fontId="58" fillId="0" borderId="0" xfId="0" applyFont="1"/>
    <xf numFmtId="0" fontId="61" fillId="0" borderId="0" xfId="0" applyFont="1"/>
    <xf numFmtId="0" fontId="58" fillId="0" borderId="0" xfId="0" applyFont="1" applyAlignment="1">
      <alignment vertical="top" wrapText="1"/>
    </xf>
    <xf numFmtId="0" fontId="61" fillId="0" borderId="0" xfId="0" applyFont="1" applyAlignment="1">
      <alignment horizontal="left"/>
    </xf>
    <xf numFmtId="0" fontId="33" fillId="0" borderId="0" xfId="0" applyFont="1" applyAlignment="1">
      <alignment horizontal="left"/>
    </xf>
    <xf numFmtId="0" fontId="58" fillId="0" borderId="0" xfId="0" applyFont="1" applyAlignment="1">
      <alignment horizontal="left"/>
    </xf>
    <xf numFmtId="0" fontId="21" fillId="10" borderId="1" xfId="0" applyFont="1" applyFill="1" applyBorder="1" applyAlignment="1">
      <alignment horizontal="center" vertical="center" wrapText="1"/>
    </xf>
    <xf numFmtId="0" fontId="0" fillId="0" borderId="1" xfId="0" applyBorder="1" applyAlignment="1">
      <alignment horizontal="center" vertical="center" wrapText="1"/>
    </xf>
    <xf numFmtId="14" fontId="6" fillId="0" borderId="0" xfId="0" applyNumberFormat="1" applyFont="1" applyFill="1" applyBorder="1" applyAlignment="1">
      <alignment horizontal="left" vertical="center" wrapText="1"/>
    </xf>
    <xf numFmtId="164" fontId="36" fillId="0" borderId="4" xfId="0" applyNumberFormat="1" applyFont="1" applyFill="1" applyBorder="1" applyAlignment="1">
      <alignment horizontal="left" vertical="center" wrapText="1"/>
    </xf>
    <xf numFmtId="14" fontId="36" fillId="2" borderId="1" xfId="0" applyNumberFormat="1" applyFont="1" applyFill="1" applyBorder="1" applyAlignment="1">
      <alignment horizontal="left" vertical="center"/>
    </xf>
    <xf numFmtId="14" fontId="32" fillId="0" borderId="1" xfId="0" applyNumberFormat="1" applyFont="1" applyFill="1" applyBorder="1" applyAlignment="1">
      <alignment horizontal="left" vertical="center" wrapText="1"/>
    </xf>
    <xf numFmtId="0" fontId="32" fillId="0" borderId="1" xfId="0"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0" fontId="78" fillId="0" borderId="0" xfId="0" applyFont="1" applyAlignment="1">
      <alignment horizontal="center"/>
    </xf>
    <xf numFmtId="0" fontId="77" fillId="0" borderId="1" xfId="0" applyFont="1" applyFill="1" applyBorder="1" applyAlignment="1">
      <alignment horizontal="center" vertical="center" wrapText="1"/>
    </xf>
    <xf numFmtId="0" fontId="17" fillId="0" borderId="0" xfId="0" applyFont="1" applyAlignment="1">
      <alignment horizontal="left"/>
    </xf>
    <xf numFmtId="0" fontId="29" fillId="0" borderId="8" xfId="3" applyFont="1" applyFill="1" applyBorder="1" applyAlignment="1">
      <alignment vertical="center" wrapText="1"/>
    </xf>
    <xf numFmtId="49" fontId="36" fillId="2" borderId="0" xfId="0" applyNumberFormat="1" applyFont="1" applyFill="1" applyBorder="1" applyAlignment="1">
      <alignment horizontal="center" vertical="center"/>
    </xf>
    <xf numFmtId="0" fontId="71" fillId="0" borderId="0" xfId="0" applyFont="1" applyFill="1"/>
    <xf numFmtId="0" fontId="51" fillId="0" borderId="0" xfId="0" applyFont="1" applyFill="1"/>
    <xf numFmtId="0" fontId="17" fillId="5" borderId="4" xfId="0" applyFont="1" applyFill="1" applyBorder="1" applyAlignment="1">
      <alignment horizontal="center" vertical="center"/>
    </xf>
    <xf numFmtId="0" fontId="51" fillId="0" borderId="1" xfId="0" applyFont="1" applyBorder="1" applyAlignment="1">
      <alignment vertical="center" wrapText="1"/>
    </xf>
    <xf numFmtId="0" fontId="17"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1" fillId="2" borderId="8" xfId="3" applyFont="1" applyFill="1" applyBorder="1" applyAlignment="1">
      <alignment horizontal="left" vertical="center" wrapText="1"/>
    </xf>
    <xf numFmtId="0" fontId="9" fillId="0" borderId="32" xfId="0" applyFont="1" applyFill="1" applyBorder="1" applyAlignment="1">
      <alignment horizontal="right" vertical="center" textRotation="90"/>
    </xf>
    <xf numFmtId="0" fontId="0" fillId="0" borderId="33" xfId="0" applyFill="1" applyBorder="1" applyAlignment="1">
      <alignment horizontal="center" vertical="center"/>
    </xf>
    <xf numFmtId="0" fontId="9" fillId="0" borderId="35" xfId="0" applyFont="1" applyBorder="1" applyAlignment="1">
      <alignment horizontal="right" vertical="center" textRotation="90"/>
    </xf>
    <xf numFmtId="49" fontId="0" fillId="0" borderId="37" xfId="0" applyNumberFormat="1" applyBorder="1" applyAlignment="1">
      <alignment horizontal="center" vertical="center"/>
    </xf>
    <xf numFmtId="0" fontId="9" fillId="0" borderId="38" xfId="0" applyFont="1" applyBorder="1" applyAlignment="1">
      <alignment horizontal="right" vertical="center" textRotation="90"/>
    </xf>
    <xf numFmtId="49" fontId="0" fillId="0" borderId="2" xfId="0" applyNumberFormat="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53" fillId="0" borderId="3"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53" fillId="5"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61" fillId="0" borderId="0" xfId="0" applyFont="1" applyFill="1" applyBorder="1" applyAlignment="1">
      <alignment horizontal="center" vertical="center" wrapText="1"/>
    </xf>
    <xf numFmtId="49" fontId="61" fillId="0" borderId="0" xfId="0" applyNumberFormat="1" applyFont="1" applyFill="1" applyBorder="1" applyAlignment="1">
      <alignment vertical="center"/>
    </xf>
    <xf numFmtId="49" fontId="58" fillId="0" borderId="0" xfId="0" applyNumberFormat="1" applyFont="1" applyFill="1" applyBorder="1" applyAlignment="1">
      <alignment horizontal="center" vertical="center"/>
    </xf>
    <xf numFmtId="49" fontId="32" fillId="0" borderId="1" xfId="0" applyNumberFormat="1" applyFont="1" applyBorder="1" applyAlignment="1">
      <alignment horizontal="center" vertical="center"/>
    </xf>
    <xf numFmtId="49" fontId="21" fillId="0" borderId="0" xfId="0" applyNumberFormat="1" applyFont="1" applyAlignment="1">
      <alignment horizontal="center"/>
    </xf>
    <xf numFmtId="49" fontId="61" fillId="0" borderId="0" xfId="0" applyNumberFormat="1" applyFont="1"/>
    <xf numFmtId="0" fontId="58" fillId="0" borderId="0" xfId="0" applyFont="1" applyFill="1" applyBorder="1"/>
    <xf numFmtId="49" fontId="36" fillId="0" borderId="1" xfId="0" applyNumberFormat="1" applyFont="1" applyBorder="1" applyAlignment="1">
      <alignment horizontal="center"/>
    </xf>
    <xf numFmtId="0" fontId="19" fillId="0" borderId="1" xfId="0" applyFont="1" applyBorder="1" applyAlignment="1">
      <alignment vertical="center"/>
    </xf>
    <xf numFmtId="16" fontId="36" fillId="0" borderId="1" xfId="0" applyNumberFormat="1" applyFont="1" applyFill="1" applyBorder="1" applyAlignment="1">
      <alignment horizontal="center" vertical="center" wrapText="1"/>
    </xf>
    <xf numFmtId="0" fontId="51" fillId="0" borderId="1" xfId="0" applyFont="1" applyBorder="1"/>
    <xf numFmtId="49" fontId="25" fillId="0" borderId="0" xfId="0" applyNumberFormat="1" applyFont="1" applyFill="1" applyBorder="1" applyAlignment="1">
      <alignment horizontal="center" vertical="center"/>
    </xf>
    <xf numFmtId="0" fontId="75" fillId="0" borderId="0" xfId="0" applyFont="1" applyAlignment="1">
      <alignment vertical="top" wrapText="1"/>
    </xf>
    <xf numFmtId="49" fontId="75" fillId="0" borderId="0" xfId="0" applyNumberFormat="1" applyFont="1" applyAlignment="1">
      <alignment vertical="top" wrapText="1"/>
    </xf>
    <xf numFmtId="0" fontId="32" fillId="0" borderId="0" xfId="0" applyFont="1" applyAlignment="1">
      <alignment vertical="top" wrapText="1"/>
    </xf>
    <xf numFmtId="0" fontId="21" fillId="0" borderId="0" xfId="0" applyFont="1" applyFill="1" applyBorder="1" applyAlignment="1">
      <alignment horizontal="center" vertical="center" wrapText="1"/>
    </xf>
    <xf numFmtId="0" fontId="21" fillId="0" borderId="0" xfId="3" applyFont="1" applyFill="1" applyBorder="1" applyAlignment="1">
      <alignment vertical="center" wrapText="1"/>
    </xf>
    <xf numFmtId="14" fontId="36" fillId="0" borderId="0" xfId="0" applyNumberFormat="1" applyFont="1" applyFill="1" applyBorder="1" applyAlignment="1">
      <alignment horizontal="left" vertical="center" wrapText="1"/>
    </xf>
    <xf numFmtId="0" fontId="53"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164" fontId="57" fillId="0" borderId="0" xfId="0" applyNumberFormat="1" applyFont="1" applyFill="1" applyBorder="1" applyAlignment="1">
      <alignment horizontal="center" vertical="center" wrapText="1"/>
    </xf>
    <xf numFmtId="0" fontId="59" fillId="0" borderId="0" xfId="0" applyFont="1" applyFill="1" applyBorder="1" applyAlignment="1">
      <alignment horizontal="center" vertical="center" wrapText="1"/>
    </xf>
    <xf numFmtId="0" fontId="53" fillId="6" borderId="1" xfId="0" applyFont="1" applyFill="1" applyBorder="1" applyAlignment="1">
      <alignment vertical="center"/>
    </xf>
    <xf numFmtId="0" fontId="53" fillId="6" borderId="8" xfId="0" applyFont="1" applyFill="1" applyBorder="1" applyAlignment="1">
      <alignment vertical="center"/>
    </xf>
    <xf numFmtId="0" fontId="21" fillId="2" borderId="1" xfId="0" applyFont="1" applyFill="1" applyBorder="1" applyAlignment="1">
      <alignment horizontal="center" vertical="center" wrapText="1"/>
    </xf>
    <xf numFmtId="0" fontId="53" fillId="5" borderId="1" xfId="0" applyFont="1" applyFill="1" applyBorder="1" applyAlignment="1">
      <alignment vertical="center"/>
    </xf>
    <xf numFmtId="0" fontId="80" fillId="0" borderId="7" xfId="0" applyFont="1" applyFill="1" applyBorder="1" applyAlignment="1">
      <alignment vertical="center" wrapText="1"/>
    </xf>
    <xf numFmtId="0" fontId="21" fillId="0" borderId="7" xfId="0" applyFont="1" applyFill="1" applyBorder="1" applyAlignment="1">
      <alignment horizontal="center" vertical="center" wrapText="1"/>
    </xf>
    <xf numFmtId="0" fontId="19" fillId="0" borderId="8" xfId="0" applyFont="1" applyFill="1" applyBorder="1" applyAlignment="1">
      <alignment vertical="center" wrapText="1"/>
    </xf>
    <xf numFmtId="0" fontId="29" fillId="8" borderId="1"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9" fillId="8"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81" fillId="0" borderId="5" xfId="0" applyFont="1" applyFill="1" applyBorder="1" applyAlignment="1">
      <alignment vertical="center" wrapText="1"/>
    </xf>
    <xf numFmtId="0" fontId="77" fillId="5" borderId="1" xfId="0" applyFont="1" applyFill="1" applyBorder="1" applyAlignment="1">
      <alignment horizontal="center" vertical="center" wrapText="1"/>
    </xf>
    <xf numFmtId="0" fontId="29" fillId="5" borderId="1" xfId="0" applyFont="1" applyFill="1" applyBorder="1" applyAlignment="1">
      <alignment horizontal="center" vertical="center" wrapText="1"/>
    </xf>
    <xf numFmtId="49" fontId="50" fillId="0" borderId="1" xfId="0" applyNumberFormat="1" applyFont="1" applyFill="1" applyBorder="1" applyAlignment="1">
      <alignment horizontal="center" vertical="center" wrapText="1"/>
    </xf>
    <xf numFmtId="0" fontId="29" fillId="8" borderId="4" xfId="0" applyFont="1" applyFill="1" applyBorder="1" applyAlignment="1">
      <alignment vertical="center" wrapText="1"/>
    </xf>
    <xf numFmtId="0" fontId="77" fillId="3" borderId="3" xfId="0" applyFont="1" applyFill="1" applyBorder="1" applyAlignment="1">
      <alignment horizontal="center" vertical="center"/>
    </xf>
    <xf numFmtId="0" fontId="77" fillId="3" borderId="1" xfId="0" applyFont="1" applyFill="1" applyBorder="1" applyAlignment="1">
      <alignment horizontal="center" vertical="center"/>
    </xf>
    <xf numFmtId="0" fontId="29" fillId="0" borderId="1" xfId="3" applyFont="1" applyFill="1" applyBorder="1" applyAlignment="1">
      <alignment vertical="center" wrapText="1"/>
    </xf>
    <xf numFmtId="14" fontId="50" fillId="0" borderId="1" xfId="0" applyNumberFormat="1" applyFont="1" applyFill="1" applyBorder="1" applyAlignment="1">
      <alignment horizontal="left" vertical="center" wrapText="1"/>
    </xf>
    <xf numFmtId="0" fontId="82" fillId="0" borderId="0" xfId="0" applyFont="1"/>
    <xf numFmtId="0" fontId="83" fillId="0" borderId="0" xfId="0" applyFont="1" applyAlignment="1">
      <alignment vertical="top" wrapText="1"/>
    </xf>
    <xf numFmtId="0" fontId="83" fillId="0" borderId="0" xfId="0" applyFont="1"/>
    <xf numFmtId="0" fontId="84" fillId="0" borderId="0" xfId="0" applyFont="1"/>
    <xf numFmtId="0" fontId="85" fillId="0" borderId="0" xfId="0" applyFont="1"/>
    <xf numFmtId="0" fontId="88" fillId="0" borderId="0" xfId="0" applyFont="1"/>
    <xf numFmtId="0" fontId="50" fillId="0" borderId="0" xfId="0" applyFont="1" applyAlignment="1">
      <alignment horizontal="left"/>
    </xf>
    <xf numFmtId="0" fontId="50" fillId="0" borderId="0" xfId="0" applyFont="1"/>
    <xf numFmtId="0" fontId="87" fillId="0" borderId="0" xfId="0" applyFont="1"/>
    <xf numFmtId="0" fontId="77" fillId="0" borderId="0" xfId="0" applyFont="1" applyAlignment="1">
      <alignment horizontal="left"/>
    </xf>
    <xf numFmtId="49" fontId="50" fillId="0" borderId="0" xfId="0" applyNumberFormat="1" applyFont="1"/>
    <xf numFmtId="0" fontId="29" fillId="7" borderId="1" xfId="0" applyFont="1" applyFill="1" applyBorder="1" applyAlignment="1">
      <alignment horizontal="center" vertical="center"/>
    </xf>
    <xf numFmtId="0" fontId="29" fillId="8" borderId="1" xfId="0" applyFont="1" applyFill="1" applyBorder="1" applyAlignment="1">
      <alignment horizontal="center" vertical="center"/>
    </xf>
    <xf numFmtId="0" fontId="29" fillId="2" borderId="1" xfId="0" applyFont="1" applyFill="1" applyBorder="1" applyAlignment="1">
      <alignment horizontal="center" vertical="center"/>
    </xf>
    <xf numFmtId="0" fontId="77" fillId="5" borderId="1" xfId="0" applyFont="1" applyFill="1" applyBorder="1" applyAlignment="1">
      <alignment horizontal="center" vertical="center"/>
    </xf>
    <xf numFmtId="49" fontId="50" fillId="0" borderId="1" xfId="0" applyNumberFormat="1" applyFont="1" applyFill="1" applyBorder="1" applyAlignment="1">
      <alignment horizontal="center" vertical="center"/>
    </xf>
    <xf numFmtId="0" fontId="89" fillId="0" borderId="0" xfId="0" applyFont="1"/>
    <xf numFmtId="0" fontId="77" fillId="3" borderId="17" xfId="0" applyFont="1" applyFill="1" applyBorder="1" applyAlignment="1">
      <alignment horizontal="center" vertical="center"/>
    </xf>
    <xf numFmtId="0" fontId="90" fillId="0" borderId="0" xfId="0" applyFont="1"/>
    <xf numFmtId="164" fontId="50" fillId="0" borderId="4" xfId="0" applyNumberFormat="1" applyFont="1" applyFill="1" applyBorder="1" applyAlignment="1">
      <alignment horizontal="left" vertical="center" wrapText="1"/>
    </xf>
    <xf numFmtId="0" fontId="77" fillId="2" borderId="1" xfId="0" applyFont="1" applyFill="1" applyBorder="1" applyAlignment="1">
      <alignment horizontal="center" vertical="center"/>
    </xf>
    <xf numFmtId="49" fontId="50" fillId="2" borderId="1" xfId="0" applyNumberFormat="1" applyFont="1" applyFill="1" applyBorder="1" applyAlignment="1">
      <alignment horizontal="center" vertical="center"/>
    </xf>
    <xf numFmtId="0" fontId="77" fillId="2" borderId="1" xfId="0" applyFont="1" applyFill="1" applyBorder="1" applyAlignment="1">
      <alignment vertical="center"/>
    </xf>
    <xf numFmtId="0" fontId="91" fillId="0" borderId="0" xfId="0" applyFont="1" applyAlignment="1"/>
    <xf numFmtId="0" fontId="50" fillId="5" borderId="1" xfId="0" applyFont="1" applyFill="1" applyBorder="1" applyAlignment="1">
      <alignment horizontal="center" vertical="center" wrapText="1"/>
    </xf>
    <xf numFmtId="0" fontId="29" fillId="2" borderId="27" xfId="3" applyFont="1" applyFill="1" applyBorder="1" applyAlignment="1">
      <alignment horizontal="left" vertical="center" wrapText="1"/>
    </xf>
    <xf numFmtId="0" fontId="29" fillId="2" borderId="8" xfId="3" applyFont="1" applyFill="1" applyBorder="1" applyAlignment="1">
      <alignment horizontal="left" vertical="center" wrapText="1"/>
    </xf>
    <xf numFmtId="2" fontId="50" fillId="0" borderId="1" xfId="0" applyNumberFormat="1" applyFont="1" applyFill="1" applyBorder="1" applyAlignment="1">
      <alignment horizontal="center" vertical="center"/>
    </xf>
    <xf numFmtId="0" fontId="81" fillId="0" borderId="7" xfId="0" applyFont="1" applyFill="1" applyBorder="1" applyAlignment="1">
      <alignment vertical="center" wrapText="1"/>
    </xf>
    <xf numFmtId="164" fontId="95" fillId="0" borderId="1" xfId="0" applyNumberFormat="1" applyFont="1" applyFill="1" applyBorder="1" applyAlignment="1">
      <alignment horizontal="center" vertical="center"/>
    </xf>
    <xf numFmtId="0" fontId="81" fillId="0" borderId="1" xfId="0" applyFont="1" applyFill="1" applyBorder="1" applyAlignment="1">
      <alignment vertical="center" wrapText="1"/>
    </xf>
    <xf numFmtId="14" fontId="95" fillId="0" borderId="1" xfId="0" applyNumberFormat="1" applyFont="1" applyFill="1" applyBorder="1" applyAlignment="1">
      <alignment horizontal="left" vertical="center" wrapText="1"/>
    </xf>
    <xf numFmtId="0" fontId="95" fillId="0" borderId="1" xfId="0" applyFont="1" applyFill="1" applyBorder="1" applyAlignment="1">
      <alignment horizontal="center" vertical="center" wrapText="1"/>
    </xf>
    <xf numFmtId="0" fontId="97" fillId="0" borderId="0" xfId="0" applyFont="1"/>
    <xf numFmtId="0" fontId="88" fillId="0" borderId="0" xfId="0" applyFont="1" applyAlignment="1"/>
    <xf numFmtId="0" fontId="89" fillId="0" borderId="4" xfId="0" applyFont="1" applyBorder="1" applyAlignment="1">
      <alignment horizontal="center" vertical="center"/>
    </xf>
    <xf numFmtId="0" fontId="89" fillId="5" borderId="3" xfId="0" applyFont="1" applyFill="1" applyBorder="1" applyAlignment="1">
      <alignment horizontal="center" vertical="center"/>
    </xf>
    <xf numFmtId="0" fontId="89" fillId="0" borderId="1" xfId="0" applyFont="1" applyBorder="1" applyAlignment="1">
      <alignment horizontal="center" vertical="center"/>
    </xf>
    <xf numFmtId="0" fontId="89" fillId="0" borderId="3" xfId="0" applyFont="1" applyBorder="1" applyAlignment="1">
      <alignment horizontal="center" vertical="center"/>
    </xf>
    <xf numFmtId="0" fontId="98" fillId="9" borderId="6" xfId="0" applyFont="1" applyFill="1" applyBorder="1" applyAlignment="1">
      <alignment vertical="center"/>
    </xf>
    <xf numFmtId="0" fontId="98" fillId="9" borderId="6" xfId="0" applyFont="1" applyFill="1" applyBorder="1" applyAlignment="1">
      <alignment vertical="center" wrapText="1"/>
    </xf>
    <xf numFmtId="0" fontId="98" fillId="9" borderId="6" xfId="0" applyFont="1" applyFill="1" applyBorder="1" applyAlignment="1">
      <alignment horizontal="left" vertical="center"/>
    </xf>
    <xf numFmtId="49" fontId="98" fillId="9" borderId="6" xfId="0" applyNumberFormat="1" applyFont="1" applyFill="1" applyBorder="1" applyAlignment="1">
      <alignment vertical="center"/>
    </xf>
    <xf numFmtId="0" fontId="89" fillId="9" borderId="6" xfId="0" applyFont="1" applyFill="1" applyBorder="1" applyAlignment="1">
      <alignment horizontal="center" vertical="center"/>
    </xf>
    <xf numFmtId="49" fontId="98" fillId="0" borderId="1" xfId="0" applyNumberFormat="1" applyFont="1" applyFill="1" applyBorder="1" applyAlignment="1">
      <alignment horizontal="center" vertical="center" wrapText="1"/>
    </xf>
    <xf numFmtId="2" fontId="49" fillId="0" borderId="1" xfId="0" applyNumberFormat="1" applyFont="1" applyFill="1" applyBorder="1" applyAlignment="1">
      <alignment horizontal="center" vertical="center"/>
    </xf>
    <xf numFmtId="0" fontId="100" fillId="0" borderId="4" xfId="0" applyFont="1" applyFill="1" applyBorder="1" applyAlignment="1">
      <alignment vertical="center" wrapText="1"/>
    </xf>
    <xf numFmtId="14" fontId="49" fillId="0" borderId="4" xfId="0" applyNumberFormat="1" applyFont="1" applyFill="1" applyBorder="1" applyAlignment="1">
      <alignment horizontal="left" vertical="center" wrapText="1"/>
    </xf>
    <xf numFmtId="164" fontId="49" fillId="0" borderId="1" xfId="0" applyNumberFormat="1" applyFont="1" applyFill="1" applyBorder="1" applyAlignment="1">
      <alignment horizontal="center" vertical="center"/>
    </xf>
    <xf numFmtId="0" fontId="89" fillId="5" borderId="1" xfId="0" applyFont="1" applyFill="1" applyBorder="1" applyAlignment="1">
      <alignment horizontal="center" vertical="center"/>
    </xf>
    <xf numFmtId="49" fontId="49" fillId="0" borderId="1" xfId="0" applyNumberFormat="1" applyFont="1" applyFill="1" applyBorder="1" applyAlignment="1">
      <alignment horizontal="center" vertical="center"/>
    </xf>
    <xf numFmtId="0" fontId="101" fillId="0" borderId="1" xfId="3" applyFont="1" applyFill="1" applyBorder="1" applyAlignment="1">
      <alignment vertical="center" wrapText="1"/>
    </xf>
    <xf numFmtId="0" fontId="89" fillId="0" borderId="1" xfId="0" applyNumberFormat="1" applyFont="1" applyBorder="1" applyAlignment="1">
      <alignment horizontal="center" vertical="center"/>
    </xf>
    <xf numFmtId="0" fontId="103" fillId="3" borderId="1" xfId="0" applyFont="1" applyFill="1" applyBorder="1" applyAlignment="1">
      <alignment horizontal="center" vertical="center"/>
    </xf>
    <xf numFmtId="0" fontId="51" fillId="0" borderId="4" xfId="0" applyFont="1" applyBorder="1" applyAlignment="1">
      <alignment horizontal="center" vertical="center"/>
    </xf>
    <xf numFmtId="49" fontId="49" fillId="0" borderId="9" xfId="0" applyNumberFormat="1" applyFont="1" applyFill="1" applyBorder="1" applyAlignment="1">
      <alignment horizontal="center" vertical="center"/>
    </xf>
    <xf numFmtId="0" fontId="53" fillId="0" borderId="1" xfId="0" applyFont="1" applyFill="1" applyBorder="1" applyAlignment="1">
      <alignment horizontal="center" vertical="center" wrapText="1"/>
    </xf>
    <xf numFmtId="0" fontId="0" fillId="0" borderId="1" xfId="0" applyNumberFormat="1" applyBorder="1" applyAlignment="1">
      <alignment horizontal="center" vertical="center"/>
    </xf>
    <xf numFmtId="49" fontId="57" fillId="0" borderId="1" xfId="0" applyNumberFormat="1" applyFont="1" applyFill="1" applyBorder="1" applyAlignment="1">
      <alignment horizontal="center" vertical="center" wrapText="1"/>
    </xf>
    <xf numFmtId="0" fontId="29" fillId="0" borderId="5" xfId="3" applyFont="1" applyFill="1" applyBorder="1" applyAlignment="1">
      <alignment horizontal="left" vertical="center" wrapText="1"/>
    </xf>
    <xf numFmtId="0" fontId="29" fillId="0" borderId="8" xfId="3" applyFont="1" applyFill="1" applyBorder="1" applyAlignment="1">
      <alignment horizontal="left" vertical="center" wrapText="1"/>
    </xf>
    <xf numFmtId="0" fontId="32" fillId="0" borderId="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58" fillId="0" borderId="0"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21" fillId="0" borderId="5" xfId="3" applyFont="1" applyFill="1" applyBorder="1" applyAlignment="1">
      <alignment horizontal="left" vertical="center" wrapText="1"/>
    </xf>
    <xf numFmtId="0" fontId="21" fillId="0" borderId="8" xfId="3" applyFont="1" applyFill="1" applyBorder="1" applyAlignment="1">
      <alignment horizontal="left" vertical="center" wrapText="1"/>
    </xf>
    <xf numFmtId="0" fontId="53" fillId="0" borderId="1"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2" xfId="0" applyFont="1" applyFill="1" applyBorder="1" applyAlignment="1">
      <alignment horizontal="center" vertical="center" wrapText="1"/>
    </xf>
    <xf numFmtId="0" fontId="53" fillId="5" borderId="5" xfId="0" applyFont="1" applyFill="1" applyBorder="1" applyAlignment="1">
      <alignment horizontal="center" vertical="center"/>
    </xf>
    <xf numFmtId="0" fontId="53" fillId="5" borderId="8" xfId="0" applyFont="1" applyFill="1" applyBorder="1" applyAlignment="1">
      <alignment horizontal="center" vertical="center"/>
    </xf>
    <xf numFmtId="49" fontId="53" fillId="0" borderId="1" xfId="0" applyNumberFormat="1" applyFont="1" applyFill="1" applyBorder="1" applyAlignment="1">
      <alignment horizontal="center" vertical="center"/>
    </xf>
    <xf numFmtId="49" fontId="53" fillId="0" borderId="3" xfId="0" applyNumberFormat="1" applyFont="1" applyFill="1" applyBorder="1" applyAlignment="1">
      <alignment horizontal="center" vertical="center"/>
    </xf>
    <xf numFmtId="49" fontId="53" fillId="0" borderId="2" xfId="0" applyNumberFormat="1" applyFont="1" applyFill="1" applyBorder="1" applyAlignment="1">
      <alignment horizontal="center" vertical="center"/>
    </xf>
    <xf numFmtId="0" fontId="21" fillId="0" borderId="5"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8" xfId="0" applyFont="1" applyFill="1" applyBorder="1" applyAlignment="1">
      <alignment horizontal="center" vertical="center" wrapText="1"/>
    </xf>
    <xf numFmtId="49" fontId="53" fillId="6" borderId="5" xfId="0" applyNumberFormat="1" applyFont="1" applyFill="1" applyBorder="1" applyAlignment="1">
      <alignment horizontal="left" vertical="center"/>
    </xf>
    <xf numFmtId="49" fontId="53" fillId="6" borderId="6" xfId="0" applyNumberFormat="1" applyFont="1" applyFill="1" applyBorder="1" applyAlignment="1">
      <alignment horizontal="left" vertical="center"/>
    </xf>
    <xf numFmtId="0" fontId="59" fillId="0" borderId="0" xfId="0" applyFont="1" applyAlignment="1">
      <alignment horizontal="left" vertical="top" wrapText="1"/>
    </xf>
    <xf numFmtId="0" fontId="56" fillId="0" borderId="3" xfId="0" applyFont="1" applyFill="1" applyBorder="1" applyAlignment="1">
      <alignment horizontal="center" vertical="center" wrapText="1"/>
    </xf>
    <xf numFmtId="0" fontId="56" fillId="0" borderId="9" xfId="0" applyFont="1" applyFill="1" applyBorder="1" applyAlignment="1">
      <alignment horizontal="center" vertical="center" wrapText="1"/>
    </xf>
    <xf numFmtId="0" fontId="53" fillId="7" borderId="5" xfId="0" applyFont="1" applyFill="1" applyBorder="1" applyAlignment="1">
      <alignment horizontal="center" vertical="center" wrapText="1"/>
    </xf>
    <xf numFmtId="0" fontId="53" fillId="7" borderId="8" xfId="0" applyFont="1" applyFill="1" applyBorder="1" applyAlignment="1">
      <alignment horizontal="center" vertical="center" wrapText="1"/>
    </xf>
    <xf numFmtId="0" fontId="21" fillId="7" borderId="3" xfId="0" applyFont="1" applyFill="1" applyBorder="1" applyAlignment="1">
      <alignment horizontal="center" vertical="center" textRotation="90" wrapText="1"/>
    </xf>
    <xf numFmtId="0" fontId="21" fillId="7" borderId="4" xfId="0" applyFont="1" applyFill="1" applyBorder="1" applyAlignment="1">
      <alignment horizontal="center" vertical="center" textRotation="90" wrapText="1"/>
    </xf>
    <xf numFmtId="0" fontId="53" fillId="4" borderId="1" xfId="0" applyFont="1" applyFill="1" applyBorder="1" applyAlignment="1">
      <alignment horizontal="center" vertical="center" wrapText="1"/>
    </xf>
    <xf numFmtId="0" fontId="53" fillId="8" borderId="5" xfId="0" applyFont="1" applyFill="1" applyBorder="1" applyAlignment="1">
      <alignment horizontal="center" vertical="center" wrapText="1"/>
    </xf>
    <xf numFmtId="0" fontId="53" fillId="8" borderId="6" xfId="0" applyFont="1" applyFill="1" applyBorder="1" applyAlignment="1">
      <alignment horizontal="center" vertical="center" wrapText="1"/>
    </xf>
    <xf numFmtId="0" fontId="53" fillId="8" borderId="8"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3" fillId="3" borderId="7" xfId="1" applyFont="1" applyFill="1" applyBorder="1" applyAlignment="1">
      <alignment horizontal="center" vertical="center" wrapText="1"/>
    </xf>
    <xf numFmtId="0" fontId="53" fillId="3" borderId="27" xfId="1" applyFont="1" applyFill="1" applyBorder="1" applyAlignment="1">
      <alignment horizontal="center" vertical="center" wrapText="1"/>
    </xf>
    <xf numFmtId="0" fontId="53" fillId="3" borderId="14" xfId="1" applyFont="1" applyFill="1" applyBorder="1" applyAlignment="1">
      <alignment horizontal="center" vertical="center" wrapText="1"/>
    </xf>
    <xf numFmtId="0" fontId="53" fillId="3" borderId="1" xfId="1" applyFont="1" applyFill="1" applyBorder="1" applyAlignment="1">
      <alignment horizontal="center" vertical="center" wrapText="1"/>
    </xf>
    <xf numFmtId="0" fontId="66" fillId="0" borderId="0" xfId="0" applyFont="1" applyFill="1" applyBorder="1" applyAlignment="1">
      <alignment horizontal="center" vertical="center" wrapText="1"/>
    </xf>
    <xf numFmtId="0" fontId="67" fillId="0" borderId="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2" xfId="0" applyFont="1" applyFill="1" applyBorder="1" applyAlignment="1">
      <alignment horizontal="center" vertical="center"/>
    </xf>
    <xf numFmtId="0" fontId="36" fillId="0" borderId="13" xfId="0" applyFont="1" applyFill="1" applyBorder="1" applyAlignment="1">
      <alignment horizontal="center" vertical="center"/>
    </xf>
    <xf numFmtId="0" fontId="53" fillId="0" borderId="5"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53" fillId="7" borderId="6" xfId="0" applyFont="1" applyFill="1" applyBorder="1" applyAlignment="1">
      <alignment horizontal="center" vertical="center" wrapText="1"/>
    </xf>
    <xf numFmtId="0" fontId="21" fillId="8" borderId="3" xfId="0" applyFont="1" applyFill="1" applyBorder="1" applyAlignment="1">
      <alignment horizontal="center" vertical="center" textRotation="90" wrapText="1"/>
    </xf>
    <xf numFmtId="0" fontId="21" fillId="8" borderId="4" xfId="0" applyFont="1" applyFill="1" applyBorder="1" applyAlignment="1">
      <alignment horizontal="center" vertical="center" textRotation="90" wrapText="1"/>
    </xf>
    <xf numFmtId="0" fontId="62" fillId="0" borderId="0" xfId="0" applyFont="1" applyFill="1" applyBorder="1" applyAlignment="1">
      <alignment horizontal="center" vertical="center"/>
    </xf>
    <xf numFmtId="49" fontId="53" fillId="0" borderId="3" xfId="0" applyNumberFormat="1" applyFont="1" applyFill="1" applyBorder="1" applyAlignment="1">
      <alignment horizontal="center" vertical="center" wrapText="1"/>
    </xf>
    <xf numFmtId="49" fontId="53" fillId="0" borderId="10" xfId="0" applyNumberFormat="1" applyFont="1" applyFill="1" applyBorder="1" applyAlignment="1">
      <alignment horizontal="center" vertical="center" wrapText="1"/>
    </xf>
    <xf numFmtId="49" fontId="33" fillId="0" borderId="0" xfId="0" applyNumberFormat="1" applyFont="1" applyAlignment="1">
      <alignment horizontal="left" vertical="center"/>
    </xf>
    <xf numFmtId="0" fontId="30" fillId="5" borderId="18" xfId="3" applyFont="1" applyFill="1" applyBorder="1" applyAlignment="1">
      <alignment horizontal="center" vertical="center" wrapText="1"/>
    </xf>
    <xf numFmtId="0" fontId="30" fillId="5" borderId="19" xfId="3" applyFont="1" applyFill="1" applyBorder="1" applyAlignment="1">
      <alignment horizontal="center" vertical="center" wrapText="1"/>
    </xf>
    <xf numFmtId="0" fontId="53" fillId="3" borderId="23" xfId="1" applyFont="1" applyFill="1" applyBorder="1" applyAlignment="1">
      <alignment horizontal="center" vertical="center" wrapText="1"/>
    </xf>
    <xf numFmtId="0" fontId="53" fillId="3" borderId="24" xfId="1" applyFont="1" applyFill="1" applyBorder="1" applyAlignment="1">
      <alignment horizontal="center" vertical="center" wrapText="1"/>
    </xf>
    <xf numFmtId="49" fontId="39" fillId="0" borderId="0" xfId="0" applyNumberFormat="1" applyFont="1" applyAlignment="1">
      <alignment horizontal="left" vertical="center"/>
    </xf>
    <xf numFmtId="0" fontId="63" fillId="0" borderId="0" xfId="0" applyFont="1" applyFill="1" applyBorder="1" applyAlignment="1">
      <alignment horizontal="left" vertical="center" wrapText="1"/>
    </xf>
    <xf numFmtId="0" fontId="31" fillId="0" borderId="0" xfId="0" applyFont="1" applyFill="1" applyBorder="1" applyAlignment="1">
      <alignment horizontal="left" vertical="center" wrapText="1"/>
    </xf>
    <xf numFmtId="49" fontId="36" fillId="0" borderId="3" xfId="0" applyNumberFormat="1" applyFont="1" applyFill="1" applyBorder="1" applyAlignment="1">
      <alignment horizontal="center" vertical="center"/>
    </xf>
    <xf numFmtId="49" fontId="36" fillId="0" borderId="4" xfId="0" applyNumberFormat="1" applyFont="1" applyFill="1" applyBorder="1" applyAlignment="1">
      <alignment horizontal="center" vertical="center"/>
    </xf>
    <xf numFmtId="0" fontId="19" fillId="2" borderId="7"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21" xfId="0" applyFont="1" applyFill="1" applyBorder="1" applyAlignment="1">
      <alignment horizontal="left" vertical="center" wrapText="1"/>
    </xf>
    <xf numFmtId="0" fontId="19" fillId="2" borderId="22" xfId="0" applyFont="1" applyFill="1" applyBorder="1" applyAlignment="1">
      <alignment horizontal="left" vertical="center" wrapText="1"/>
    </xf>
    <xf numFmtId="0" fontId="53" fillId="5" borderId="6" xfId="0" applyFont="1" applyFill="1" applyBorder="1" applyAlignment="1">
      <alignment horizontal="center" vertical="center"/>
    </xf>
    <xf numFmtId="0" fontId="64" fillId="0" borderId="11" xfId="0" applyFont="1" applyFill="1" applyBorder="1" applyAlignment="1">
      <alignment horizontal="center" vertical="center"/>
    </xf>
    <xf numFmtId="0" fontId="64" fillId="0" borderId="12" xfId="0" applyFont="1" applyFill="1" applyBorder="1" applyAlignment="1">
      <alignment horizontal="center" vertical="center"/>
    </xf>
    <xf numFmtId="0" fontId="64" fillId="0" borderId="13" xfId="0" applyFont="1" applyFill="1" applyBorder="1" applyAlignment="1">
      <alignment horizontal="center" vertical="center"/>
    </xf>
    <xf numFmtId="0" fontId="57" fillId="0" borderId="6" xfId="0" applyFont="1" applyFill="1" applyBorder="1" applyAlignment="1">
      <alignment horizontal="center" vertical="center" wrapText="1"/>
    </xf>
    <xf numFmtId="0" fontId="64" fillId="0" borderId="6" xfId="0" applyFont="1" applyFill="1" applyBorder="1" applyAlignment="1">
      <alignment horizontal="center" vertical="center" wrapText="1"/>
    </xf>
    <xf numFmtId="0" fontId="64" fillId="0" borderId="8" xfId="0" applyFont="1" applyFill="1" applyBorder="1" applyAlignment="1">
      <alignment horizontal="center" vertical="center" wrapText="1"/>
    </xf>
    <xf numFmtId="0" fontId="53" fillId="0" borderId="4" xfId="0" applyFont="1" applyFill="1" applyBorder="1" applyAlignment="1">
      <alignment horizontal="center" vertical="center" wrapText="1"/>
    </xf>
    <xf numFmtId="164" fontId="53" fillId="0" borderId="1" xfId="0" applyNumberFormat="1" applyFont="1" applyFill="1" applyBorder="1" applyAlignment="1">
      <alignment horizontal="center" vertical="center"/>
    </xf>
    <xf numFmtId="164" fontId="53" fillId="0" borderId="3" xfId="0" applyNumberFormat="1" applyFont="1" applyFill="1" applyBorder="1" applyAlignment="1">
      <alignment horizontal="center" vertical="center"/>
    </xf>
    <xf numFmtId="0" fontId="53" fillId="4" borderId="5" xfId="0" applyFont="1" applyFill="1" applyBorder="1" applyAlignment="1">
      <alignment horizontal="center" vertical="center" wrapText="1"/>
    </xf>
    <xf numFmtId="0" fontId="53" fillId="4" borderId="6" xfId="0" applyFont="1" applyFill="1" applyBorder="1" applyAlignment="1">
      <alignment horizontal="center" vertical="center" wrapText="1"/>
    </xf>
    <xf numFmtId="0" fontId="53" fillId="4" borderId="8" xfId="0" applyFont="1" applyFill="1" applyBorder="1" applyAlignment="1">
      <alignment horizontal="center" vertical="center" wrapText="1"/>
    </xf>
    <xf numFmtId="0" fontId="53" fillId="3" borderId="16" xfId="1" applyFont="1" applyFill="1" applyBorder="1" applyAlignment="1">
      <alignment horizontal="center" vertical="center" wrapText="1"/>
    </xf>
    <xf numFmtId="0" fontId="53" fillId="3" borderId="26" xfId="1" applyFont="1" applyFill="1" applyBorder="1" applyAlignment="1">
      <alignment horizontal="center" vertical="center" wrapText="1"/>
    </xf>
    <xf numFmtId="0" fontId="53" fillId="5" borderId="1" xfId="0" applyFont="1" applyFill="1" applyBorder="1" applyAlignment="1">
      <alignment horizontal="center" vertical="center"/>
    </xf>
    <xf numFmtId="0" fontId="94" fillId="5" borderId="3" xfId="3" applyFont="1" applyFill="1" applyBorder="1" applyAlignment="1">
      <alignment horizontal="center" vertical="center" wrapText="1"/>
    </xf>
    <xf numFmtId="0" fontId="30" fillId="5" borderId="25" xfId="3" applyFont="1" applyFill="1" applyBorder="1" applyAlignment="1">
      <alignment horizontal="center" vertical="center" wrapText="1"/>
    </xf>
    <xf numFmtId="0" fontId="36" fillId="0" borderId="5"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8" xfId="0" applyFont="1" applyFill="1" applyBorder="1" applyAlignment="1">
      <alignment horizontal="center" vertical="center"/>
    </xf>
    <xf numFmtId="0" fontId="21" fillId="6" borderId="5" xfId="0" applyFont="1" applyFill="1" applyBorder="1" applyAlignment="1">
      <alignment horizontal="center" vertical="center"/>
    </xf>
    <xf numFmtId="0" fontId="21" fillId="6" borderId="6" xfId="0" applyFont="1" applyFill="1" applyBorder="1" applyAlignment="1">
      <alignment horizontal="center" vertical="center"/>
    </xf>
    <xf numFmtId="0" fontId="21" fillId="6" borderId="8" xfId="0" applyFont="1" applyFill="1" applyBorder="1" applyAlignment="1">
      <alignment horizontal="center" vertical="center"/>
    </xf>
    <xf numFmtId="0" fontId="21" fillId="2" borderId="3" xfId="3" applyFont="1" applyFill="1" applyBorder="1" applyAlignment="1">
      <alignment horizontal="left" vertical="center" wrapText="1"/>
    </xf>
    <xf numFmtId="0" fontId="21" fillId="2" borderId="4" xfId="3" applyFont="1" applyFill="1" applyBorder="1" applyAlignment="1">
      <alignment horizontal="left" vertical="center" wrapText="1"/>
    </xf>
    <xf numFmtId="14" fontId="36" fillId="0" borderId="3" xfId="0" applyNumberFormat="1" applyFont="1" applyFill="1" applyBorder="1" applyAlignment="1">
      <alignment horizontal="center" vertical="center" wrapText="1"/>
    </xf>
    <xf numFmtId="14" fontId="36" fillId="0" borderId="4" xfId="0" applyNumberFormat="1" applyFont="1" applyFill="1" applyBorder="1" applyAlignment="1">
      <alignment horizontal="center" vertical="center" wrapText="1"/>
    </xf>
    <xf numFmtId="49" fontId="99" fillId="0" borderId="0" xfId="0" applyNumberFormat="1" applyFont="1" applyAlignment="1">
      <alignment horizontal="left" vertical="center"/>
    </xf>
    <xf numFmtId="0" fontId="29" fillId="2" borderId="5" xfId="3" applyFont="1" applyFill="1" applyBorder="1" applyAlignment="1">
      <alignment horizontal="left" vertical="center" wrapText="1"/>
    </xf>
    <xf numFmtId="0" fontId="29" fillId="2" borderId="6" xfId="3" applyFont="1" applyFill="1" applyBorder="1" applyAlignment="1">
      <alignment horizontal="left" vertical="center" wrapText="1"/>
    </xf>
    <xf numFmtId="0" fontId="29" fillId="2" borderId="8" xfId="3" applyFont="1" applyFill="1" applyBorder="1" applyAlignment="1">
      <alignment horizontal="left" vertical="center" wrapText="1"/>
    </xf>
    <xf numFmtId="0" fontId="53" fillId="0" borderId="9" xfId="0" applyFont="1" applyFill="1" applyBorder="1" applyAlignment="1">
      <alignment horizontal="center" vertical="center" wrapText="1"/>
    </xf>
    <xf numFmtId="164" fontId="53" fillId="0" borderId="9" xfId="0" applyNumberFormat="1" applyFont="1" applyFill="1" applyBorder="1" applyAlignment="1">
      <alignment horizontal="center" vertical="center"/>
    </xf>
    <xf numFmtId="164" fontId="53" fillId="0" borderId="4" xfId="0" applyNumberFormat="1" applyFont="1" applyFill="1" applyBorder="1" applyAlignment="1">
      <alignment horizontal="center" vertical="center"/>
    </xf>
    <xf numFmtId="0" fontId="22" fillId="3" borderId="29" xfId="1" applyFont="1" applyFill="1" applyBorder="1" applyAlignment="1">
      <alignment horizontal="center" vertical="center" wrapText="1"/>
    </xf>
    <xf numFmtId="0" fontId="22" fillId="3" borderId="30" xfId="1" applyFont="1" applyFill="1" applyBorder="1" applyAlignment="1">
      <alignment horizontal="center" vertical="center" wrapText="1"/>
    </xf>
    <xf numFmtId="0" fontId="22" fillId="3" borderId="31" xfId="1" applyFont="1" applyFill="1" applyBorder="1" applyAlignment="1">
      <alignment horizontal="center" vertical="center" wrapText="1"/>
    </xf>
    <xf numFmtId="0" fontId="96" fillId="0" borderId="0" xfId="0" applyFont="1" applyAlignment="1">
      <alignment horizontal="left" vertical="top" wrapText="1"/>
    </xf>
    <xf numFmtId="0" fontId="89" fillId="0" borderId="0" xfId="0" applyFont="1" applyAlignment="1">
      <alignment horizontal="left" vertical="top" wrapText="1"/>
    </xf>
    <xf numFmtId="0" fontId="17" fillId="7" borderId="5"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20" fillId="7" borderId="3" xfId="0" applyFont="1" applyFill="1" applyBorder="1" applyAlignment="1">
      <alignment horizontal="center" vertical="center" textRotation="90" wrapText="1"/>
    </xf>
    <xf numFmtId="0" fontId="20" fillId="7" borderId="4" xfId="0" applyFont="1" applyFill="1" applyBorder="1" applyAlignment="1">
      <alignment horizontal="center" vertical="center" textRotation="90" wrapText="1"/>
    </xf>
    <xf numFmtId="0" fontId="18" fillId="0" borderId="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0" fillId="8" borderId="5" xfId="0" applyFont="1" applyFill="1" applyBorder="1" applyAlignment="1">
      <alignment horizontal="center" vertical="center" wrapText="1"/>
    </xf>
    <xf numFmtId="0" fontId="20" fillId="8" borderId="6" xfId="0" applyFont="1" applyFill="1" applyBorder="1" applyAlignment="1">
      <alignment horizontal="center" vertical="center" wrapText="1"/>
    </xf>
    <xf numFmtId="0" fontId="20" fillId="8" borderId="8"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8" borderId="5" xfId="0" applyFont="1" applyFill="1" applyBorder="1" applyAlignment="1">
      <alignment horizontal="center" vertical="center" wrapText="1"/>
    </xf>
    <xf numFmtId="0" fontId="17" fillId="8" borderId="8" xfId="0" applyFont="1" applyFill="1" applyBorder="1" applyAlignment="1">
      <alignment horizontal="center" vertical="center" wrapText="1"/>
    </xf>
    <xf numFmtId="164" fontId="17" fillId="0" borderId="1" xfId="0" applyNumberFormat="1" applyFont="1" applyFill="1" applyBorder="1" applyAlignment="1">
      <alignment horizontal="center" vertical="center"/>
    </xf>
    <xf numFmtId="164" fontId="17" fillId="0" borderId="3"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20" fillId="8" borderId="3" xfId="0" applyFont="1" applyFill="1" applyBorder="1" applyAlignment="1">
      <alignment horizontal="center" vertical="center" textRotation="90" wrapText="1"/>
    </xf>
    <xf numFmtId="0" fontId="20" fillId="8" borderId="4" xfId="0" applyFont="1" applyFill="1" applyBorder="1" applyAlignment="1">
      <alignment horizontal="center" vertical="center" textRotation="90" wrapText="1"/>
    </xf>
    <xf numFmtId="0" fontId="34" fillId="0" borderId="0" xfId="0" applyFont="1" applyFill="1" applyBorder="1" applyAlignment="1">
      <alignment horizontal="center" vertical="center" wrapText="1"/>
    </xf>
    <xf numFmtId="0" fontId="27" fillId="0" borderId="0"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35" fillId="0" borderId="0"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13" xfId="0" applyFont="1" applyFill="1" applyBorder="1" applyAlignment="1">
      <alignment horizontal="center" vertical="center"/>
    </xf>
    <xf numFmtId="0" fontId="20" fillId="0" borderId="6"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89" fillId="0" borderId="0" xfId="0" applyFont="1" applyAlignment="1">
      <alignment horizontal="center" vertical="center" wrapText="1"/>
    </xf>
    <xf numFmtId="0" fontId="5" fillId="5" borderId="7"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14" xfId="0" applyFont="1" applyFill="1" applyBorder="1" applyAlignment="1">
      <alignment horizontal="center" vertical="center"/>
    </xf>
    <xf numFmtId="0" fontId="5" fillId="5" borderId="1" xfId="0" applyFont="1" applyFill="1" applyBorder="1" applyAlignment="1">
      <alignment horizontal="center" vertical="center"/>
    </xf>
    <xf numFmtId="0" fontId="45" fillId="5" borderId="5" xfId="3" applyFont="1" applyFill="1" applyBorder="1" applyAlignment="1">
      <alignment horizontal="center" vertical="center" wrapText="1"/>
    </xf>
    <xf numFmtId="0" fontId="45" fillId="5" borderId="6" xfId="3" applyFont="1" applyFill="1" applyBorder="1" applyAlignment="1">
      <alignment horizontal="center" vertical="center" wrapText="1"/>
    </xf>
    <xf numFmtId="0" fontId="45" fillId="5" borderId="8" xfId="3" applyFont="1" applyFill="1" applyBorder="1" applyAlignment="1">
      <alignment horizontal="center" vertical="center" wrapText="1"/>
    </xf>
    <xf numFmtId="0" fontId="40" fillId="3" borderId="5" xfId="1" applyFont="1" applyFill="1" applyBorder="1" applyAlignment="1">
      <alignment horizontal="center" vertical="center" wrapText="1"/>
    </xf>
    <xf numFmtId="0" fontId="40" fillId="3" borderId="6" xfId="1" applyFont="1" applyFill="1" applyBorder="1" applyAlignment="1">
      <alignment horizontal="center" vertical="center" wrapText="1"/>
    </xf>
    <xf numFmtId="0" fontId="40" fillId="3" borderId="8" xfId="1" applyFont="1" applyFill="1" applyBorder="1" applyAlignment="1">
      <alignment horizontal="center" vertical="center" wrapText="1"/>
    </xf>
    <xf numFmtId="0" fontId="43" fillId="0" borderId="7" xfId="0" applyFont="1" applyFill="1" applyBorder="1" applyAlignment="1">
      <alignment horizontal="left" vertical="center" wrapText="1"/>
    </xf>
    <xf numFmtId="0" fontId="43" fillId="0" borderId="14" xfId="0" applyFont="1" applyFill="1" applyBorder="1" applyAlignment="1">
      <alignment horizontal="left" vertical="center" wrapText="1"/>
    </xf>
    <xf numFmtId="0" fontId="43" fillId="0" borderId="15" xfId="0" applyFont="1" applyFill="1" applyBorder="1" applyAlignment="1">
      <alignment horizontal="left" vertical="center" wrapText="1"/>
    </xf>
    <xf numFmtId="0" fontId="43" fillId="0" borderId="28" xfId="0" applyFont="1" applyFill="1" applyBorder="1" applyAlignment="1">
      <alignment horizontal="left" vertical="center" wrapText="1"/>
    </xf>
    <xf numFmtId="0" fontId="43" fillId="0" borderId="21" xfId="0" applyFont="1" applyFill="1" applyBorder="1" applyAlignment="1">
      <alignment horizontal="left" vertical="center" wrapText="1"/>
    </xf>
    <xf numFmtId="0" fontId="43" fillId="0" borderId="22" xfId="0" applyFont="1" applyFill="1" applyBorder="1" applyAlignment="1">
      <alignment horizontal="left" vertical="center" wrapText="1"/>
    </xf>
    <xf numFmtId="164" fontId="6" fillId="0" borderId="3" xfId="0" applyNumberFormat="1" applyFont="1" applyFill="1" applyBorder="1" applyAlignment="1">
      <alignment horizontal="center" vertical="center"/>
    </xf>
    <xf numFmtId="164" fontId="6" fillId="0" borderId="9"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0" fontId="5" fillId="9" borderId="5" xfId="0" applyFont="1" applyFill="1" applyBorder="1" applyAlignment="1">
      <alignment horizontal="left" vertical="center"/>
    </xf>
    <xf numFmtId="0" fontId="5" fillId="9" borderId="6" xfId="0" applyFont="1" applyFill="1" applyBorder="1" applyAlignment="1">
      <alignment horizontal="left" vertical="center"/>
    </xf>
    <xf numFmtId="0" fontId="5" fillId="9" borderId="8" xfId="0" applyFont="1" applyFill="1" applyBorder="1" applyAlignment="1">
      <alignment horizontal="left" vertical="center"/>
    </xf>
    <xf numFmtId="0" fontId="23" fillId="0" borderId="0" xfId="0" applyFont="1" applyFill="1" applyBorder="1" applyAlignment="1">
      <alignment horizontal="center" vertical="center" wrapText="1"/>
    </xf>
    <xf numFmtId="0" fontId="52" fillId="0" borderId="20" xfId="0" applyFont="1" applyFill="1" applyBorder="1" applyAlignment="1">
      <alignment horizontal="left" vertical="center" wrapText="1"/>
    </xf>
    <xf numFmtId="0" fontId="20" fillId="0" borderId="20" xfId="0" applyFont="1" applyFill="1" applyBorder="1" applyAlignment="1">
      <alignment horizontal="left" vertical="center" wrapText="1"/>
    </xf>
    <xf numFmtId="0" fontId="0" fillId="10" borderId="1" xfId="0" applyFill="1" applyBorder="1" applyAlignment="1">
      <alignment horizontal="left" vertical="center"/>
    </xf>
    <xf numFmtId="0" fontId="0" fillId="10" borderId="37" xfId="0" applyFill="1" applyBorder="1" applyAlignment="1">
      <alignment horizontal="left" vertical="center"/>
    </xf>
    <xf numFmtId="164" fontId="14" fillId="10" borderId="1" xfId="0" applyNumberFormat="1" applyFont="1" applyFill="1" applyBorder="1" applyAlignment="1">
      <alignment horizontal="left" vertical="center"/>
    </xf>
    <xf numFmtId="164" fontId="14" fillId="10" borderId="37" xfId="0" applyNumberFormat="1" applyFont="1" applyFill="1" applyBorder="1" applyAlignment="1">
      <alignment horizontal="left" vertical="center"/>
    </xf>
    <xf numFmtId="0" fontId="9" fillId="0" borderId="38" xfId="0" applyFont="1" applyBorder="1" applyAlignment="1">
      <alignment horizontal="right" vertical="center" textRotation="90"/>
    </xf>
    <xf numFmtId="49" fontId="0" fillId="10" borderId="5" xfId="0" applyNumberFormat="1" applyFill="1" applyBorder="1" applyAlignment="1">
      <alignment horizontal="left" vertical="center"/>
    </xf>
    <xf numFmtId="49" fontId="0" fillId="10" borderId="6" xfId="0" applyNumberFormat="1" applyFill="1" applyBorder="1" applyAlignment="1">
      <alignment horizontal="left" vertical="center"/>
    </xf>
    <xf numFmtId="49" fontId="0" fillId="10" borderId="36" xfId="0" applyNumberFormat="1" applyFill="1" applyBorder="1" applyAlignment="1">
      <alignment horizontal="left" vertical="center"/>
    </xf>
    <xf numFmtId="0" fontId="9" fillId="0" borderId="39" xfId="0" applyFont="1" applyBorder="1" applyAlignment="1">
      <alignment horizontal="center" vertical="center" textRotation="90"/>
    </xf>
    <xf numFmtId="0" fontId="9" fillId="0" borderId="40" xfId="0" applyFont="1" applyBorder="1" applyAlignment="1">
      <alignment horizontal="center" vertical="center" textRotation="90"/>
    </xf>
    <xf numFmtId="0" fontId="9" fillId="0" borderId="38" xfId="0" applyFont="1" applyBorder="1" applyAlignment="1">
      <alignment horizontal="center" vertical="center" textRotation="90"/>
    </xf>
    <xf numFmtId="0" fontId="9" fillId="0" borderId="41" xfId="0" applyFont="1" applyBorder="1" applyAlignment="1">
      <alignment horizontal="center" vertical="center" textRotation="90"/>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8" fillId="0" borderId="1" xfId="0" applyFont="1" applyFill="1" applyBorder="1" applyAlignment="1">
      <alignment horizontal="center" vertical="center" wrapText="1"/>
    </xf>
    <xf numFmtId="0" fontId="18" fillId="0" borderId="37"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textRotation="90" wrapText="1"/>
    </xf>
    <xf numFmtId="0" fontId="18" fillId="2" borderId="1" xfId="0" applyFont="1" applyFill="1" applyBorder="1" applyAlignment="1">
      <alignment horizontal="center" vertical="center" wrapText="1"/>
    </xf>
    <xf numFmtId="0" fontId="46" fillId="0" borderId="33" xfId="0" applyFont="1" applyFill="1" applyBorder="1" applyAlignment="1">
      <alignment horizontal="center" vertical="center"/>
    </xf>
    <xf numFmtId="0" fontId="46" fillId="0" borderId="3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48" fillId="0" borderId="1" xfId="0" applyFont="1" applyFill="1" applyBorder="1" applyAlignment="1">
      <alignment horizontal="center" vertical="center" wrapText="1"/>
    </xf>
  </cellXfs>
  <cellStyles count="7">
    <cellStyle name="Normalny" xfId="0" builtinId="0"/>
    <cellStyle name="Normalny 2" xfId="1"/>
    <cellStyle name="Normalny 2 2" xfId="4"/>
    <cellStyle name="Normalny 2 2 2" xfId="6"/>
    <cellStyle name="Normalny 2 3" xfId="5"/>
    <cellStyle name="Normalny 3" xfId="3"/>
    <cellStyle name="Normalny 4" xfId="2"/>
  </cellStyles>
  <dxfs count="0"/>
  <tableStyles count="0" defaultTableStyle="TableStyleMedium2" defaultPivotStyle="PivotStyleLight16"/>
  <colors>
    <mruColors>
      <color rgb="FFC4C4C4"/>
      <color rgb="FFE2E2E2"/>
      <color rgb="FFFDFECA"/>
      <color rgb="FFFFFFC9"/>
      <color rgb="FFD2E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26</xdr:col>
      <xdr:colOff>61047</xdr:colOff>
      <xdr:row>1</xdr:row>
      <xdr:rowOff>80962</xdr:rowOff>
    </xdr:to>
    <xdr:sp macro="" textlink="">
      <xdr:nvSpPr>
        <xdr:cNvPr id="3300" name="Text Box 3">
          <a:extLst>
            <a:ext uri="{FF2B5EF4-FFF2-40B4-BE49-F238E27FC236}">
              <a16:creationId xmlns:a16="http://schemas.microsoft.com/office/drawing/2014/main" id="{00000000-0008-0000-0000-0000E40C0000}"/>
            </a:ext>
          </a:extLst>
        </xdr:cNvPr>
        <xdr:cNvSpPr txBox="1">
          <a:spLocks noChangeArrowheads="1"/>
        </xdr:cNvSpPr>
      </xdr:nvSpPr>
      <xdr:spPr bwMode="auto">
        <a:xfrm>
          <a:off x="11963400" y="133350"/>
          <a:ext cx="876300" cy="304800"/>
        </a:xfrm>
        <a:prstGeom prst="rect">
          <a:avLst/>
        </a:prstGeom>
        <a:noFill/>
        <a:ln w="9525">
          <a:noFill/>
          <a:miter lim="800000"/>
          <a:headEnd/>
          <a:tailEnd/>
        </a:ln>
      </xdr:spPr>
    </xdr:sp>
    <xdr:clientData/>
  </xdr:twoCellAnchor>
  <xdr:twoCellAnchor>
    <xdr:from>
      <xdr:col>26</xdr:col>
      <xdr:colOff>333375</xdr:colOff>
      <xdr:row>0</xdr:row>
      <xdr:rowOff>47626</xdr:rowOff>
    </xdr:from>
    <xdr:to>
      <xdr:col>30</xdr:col>
      <xdr:colOff>631031</xdr:colOff>
      <xdr:row>0</xdr:row>
      <xdr:rowOff>523876</xdr:rowOff>
    </xdr:to>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17073563" y="47626"/>
          <a:ext cx="2297906"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pl-PL" sz="900">
              <a:solidFill>
                <a:schemeClr val="tx1"/>
              </a:solidFill>
              <a:latin typeface="+mn-lt"/>
              <a:ea typeface="+mn-ea"/>
              <a:cs typeface="+mn-cs"/>
            </a:rPr>
            <a:t>Applicable for the academic year 2024/2025</a:t>
          </a:r>
          <a:endParaRPr lang="en-US" sz="900">
            <a:solidFill>
              <a:schemeClr val="tx1"/>
            </a:solidFill>
            <a:latin typeface="+mn-lt"/>
            <a:ea typeface="+mn-ea"/>
            <a:cs typeface="+mn-cs"/>
          </a:endParaRPr>
        </a:p>
      </xdr:txBody>
    </xdr:sp>
    <xdr:clientData/>
  </xdr:twoCellAnchor>
  <xdr:twoCellAnchor>
    <xdr:from>
      <xdr:col>23</xdr:col>
      <xdr:colOff>190499</xdr:colOff>
      <xdr:row>0</xdr:row>
      <xdr:rowOff>280987</xdr:rowOff>
    </xdr:from>
    <xdr:to>
      <xdr:col>30</xdr:col>
      <xdr:colOff>265132</xdr:colOff>
      <xdr:row>3</xdr:row>
      <xdr:rowOff>154780</xdr:rowOff>
    </xdr:to>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15597187" y="280987"/>
          <a:ext cx="3682226" cy="9929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Edukacji i Nauki</a:t>
          </a:r>
          <a:r>
            <a:rPr lang="pl-PL" sz="1100" baseline="0"/>
            <a:t> </a:t>
          </a:r>
          <a:r>
            <a:rPr lang="pl-PL" sz="1100"/>
            <a:t>z dnia 29.09.2023r.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26</xdr:col>
      <xdr:colOff>122960</xdr:colOff>
      <xdr:row>1</xdr:row>
      <xdr:rowOff>157162</xdr:rowOff>
    </xdr:to>
    <xdr:sp macro="" textlink="">
      <xdr:nvSpPr>
        <xdr:cNvPr id="2" name="Text Box 3">
          <a:extLst>
            <a:ext uri="{FF2B5EF4-FFF2-40B4-BE49-F238E27FC236}">
              <a16:creationId xmlns:a16="http://schemas.microsoft.com/office/drawing/2014/main" id="{00000000-0008-0000-0100-000002000000}"/>
            </a:ext>
          </a:extLst>
        </xdr:cNvPr>
        <xdr:cNvSpPr txBox="1">
          <a:spLocks noChangeArrowheads="1"/>
        </xdr:cNvSpPr>
      </xdr:nvSpPr>
      <xdr:spPr bwMode="auto">
        <a:xfrm>
          <a:off x="43253025" y="133350"/>
          <a:ext cx="865910" cy="309562"/>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134866</xdr:colOff>
      <xdr:row>0</xdr:row>
      <xdr:rowOff>438150</xdr:rowOff>
    </xdr:to>
    <xdr:sp macro="" textlink="">
      <xdr:nvSpPr>
        <xdr:cNvPr id="7" name="Text Box 3">
          <a:extLst>
            <a:ext uri="{FF2B5EF4-FFF2-40B4-BE49-F238E27FC236}">
              <a16:creationId xmlns:a16="http://schemas.microsoft.com/office/drawing/2014/main" id="{00000000-0008-0000-0100-000007000000}"/>
            </a:ext>
          </a:extLst>
        </xdr:cNvPr>
        <xdr:cNvSpPr txBox="1">
          <a:spLocks noChangeArrowheads="1"/>
        </xdr:cNvSpPr>
      </xdr:nvSpPr>
      <xdr:spPr bwMode="auto">
        <a:xfrm>
          <a:off x="15411450" y="133350"/>
          <a:ext cx="877816" cy="304800"/>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134867</xdr:colOff>
      <xdr:row>0</xdr:row>
      <xdr:rowOff>438150</xdr:rowOff>
    </xdr:to>
    <xdr:sp macro="" textlink="">
      <xdr:nvSpPr>
        <xdr:cNvPr id="12" name="Text Box 3">
          <a:extLst>
            <a:ext uri="{FF2B5EF4-FFF2-40B4-BE49-F238E27FC236}">
              <a16:creationId xmlns:a16="http://schemas.microsoft.com/office/drawing/2014/main" id="{00000000-0008-0000-0100-00000C000000}"/>
            </a:ext>
          </a:extLst>
        </xdr:cNvPr>
        <xdr:cNvSpPr txBox="1">
          <a:spLocks noChangeArrowheads="1"/>
        </xdr:cNvSpPr>
      </xdr:nvSpPr>
      <xdr:spPr bwMode="auto">
        <a:xfrm>
          <a:off x="15887700" y="133350"/>
          <a:ext cx="877817" cy="304800"/>
        </a:xfrm>
        <a:prstGeom prst="rect">
          <a:avLst/>
        </a:prstGeom>
        <a:noFill/>
        <a:ln w="9525">
          <a:noFill/>
          <a:miter lim="800000"/>
          <a:headEnd/>
          <a:tailEnd/>
        </a:ln>
      </xdr:spPr>
    </xdr:sp>
    <xdr:clientData/>
  </xdr:twoCellAnchor>
  <xdr:twoCellAnchor>
    <xdr:from>
      <xdr:col>26</xdr:col>
      <xdr:colOff>250031</xdr:colOff>
      <xdr:row>0</xdr:row>
      <xdr:rowOff>142876</xdr:rowOff>
    </xdr:from>
    <xdr:to>
      <xdr:col>31</xdr:col>
      <xdr:colOff>59531</xdr:colOff>
      <xdr:row>0</xdr:row>
      <xdr:rowOff>542926</xdr:rowOff>
    </xdr:to>
    <xdr:sp macro="" textlink="">
      <xdr:nvSpPr>
        <xdr:cNvPr id="14" name="pole tekstowe 13">
          <a:extLst>
            <a:ext uri="{FF2B5EF4-FFF2-40B4-BE49-F238E27FC236}">
              <a16:creationId xmlns:a16="http://schemas.microsoft.com/office/drawing/2014/main" id="{00000000-0008-0000-0100-00000E000000}"/>
            </a:ext>
          </a:extLst>
        </xdr:cNvPr>
        <xdr:cNvSpPr txBox="1"/>
      </xdr:nvSpPr>
      <xdr:spPr>
        <a:xfrm>
          <a:off x="15216187" y="142876"/>
          <a:ext cx="2762250" cy="400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solidFill>
                <a:schemeClr val="tx1"/>
              </a:solidFill>
              <a:effectLst/>
              <a:latin typeface="+mn-lt"/>
              <a:ea typeface="+mn-ea"/>
              <a:cs typeface="+mn-cs"/>
            </a:rPr>
            <a:t>Applicable for the academic year 2025/2026</a:t>
          </a:r>
          <a:endParaRPr lang="en-US" sz="900">
            <a:effectLst/>
          </a:endParaRPr>
        </a:p>
      </xdr:txBody>
    </xdr:sp>
    <xdr:clientData/>
  </xdr:twoCellAnchor>
  <xdr:twoCellAnchor>
    <xdr:from>
      <xdr:col>24</xdr:col>
      <xdr:colOff>202407</xdr:colOff>
      <xdr:row>0</xdr:row>
      <xdr:rowOff>545308</xdr:rowOff>
    </xdr:from>
    <xdr:to>
      <xdr:col>30</xdr:col>
      <xdr:colOff>538976</xdr:colOff>
      <xdr:row>2</xdr:row>
      <xdr:rowOff>404813</xdr:rowOff>
    </xdr:to>
    <xdr:sp macro="" textlink="">
      <xdr:nvSpPr>
        <xdr:cNvPr id="8" name="pole tekstowe 7">
          <a:extLst>
            <a:ext uri="{FF2B5EF4-FFF2-40B4-BE49-F238E27FC236}">
              <a16:creationId xmlns:a16="http://schemas.microsoft.com/office/drawing/2014/main" id="{00000000-0008-0000-0100-000008000000}"/>
            </a:ext>
          </a:extLst>
        </xdr:cNvPr>
        <xdr:cNvSpPr txBox="1"/>
      </xdr:nvSpPr>
      <xdr:spPr>
        <a:xfrm>
          <a:off x="14168438" y="545308"/>
          <a:ext cx="3682226" cy="954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Edukacji i Nauki z dnia 29.09.2023r.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26</xdr:col>
      <xdr:colOff>315841</xdr:colOff>
      <xdr:row>1</xdr:row>
      <xdr:rowOff>330994</xdr:rowOff>
    </xdr:to>
    <xdr:sp macro="" textlink="">
      <xdr:nvSpPr>
        <xdr:cNvPr id="2" name="Text Box 3">
          <a:extLst>
            <a:ext uri="{FF2B5EF4-FFF2-40B4-BE49-F238E27FC236}">
              <a16:creationId xmlns:a16="http://schemas.microsoft.com/office/drawing/2014/main" id="{00000000-0008-0000-0200-000002000000}"/>
            </a:ext>
          </a:extLst>
        </xdr:cNvPr>
        <xdr:cNvSpPr txBox="1">
          <a:spLocks noChangeArrowheads="1"/>
        </xdr:cNvSpPr>
      </xdr:nvSpPr>
      <xdr:spPr bwMode="auto">
        <a:xfrm>
          <a:off x="43253025" y="133350"/>
          <a:ext cx="865910" cy="309562"/>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26</xdr:col>
      <xdr:colOff>56285</xdr:colOff>
      <xdr:row>1</xdr:row>
      <xdr:rowOff>238125</xdr:rowOff>
    </xdr:to>
    <xdr:sp macro="" textlink="">
      <xdr:nvSpPr>
        <xdr:cNvPr id="8" name="Text Box 3">
          <a:extLst>
            <a:ext uri="{FF2B5EF4-FFF2-40B4-BE49-F238E27FC236}">
              <a16:creationId xmlns:a16="http://schemas.microsoft.com/office/drawing/2014/main" id="{00000000-0008-0000-0200-000008000000}"/>
            </a:ext>
          </a:extLst>
        </xdr:cNvPr>
        <xdr:cNvSpPr txBox="1">
          <a:spLocks noChangeArrowheads="1"/>
        </xdr:cNvSpPr>
      </xdr:nvSpPr>
      <xdr:spPr bwMode="auto">
        <a:xfrm>
          <a:off x="14154150" y="133350"/>
          <a:ext cx="865910" cy="56673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26</xdr:col>
      <xdr:colOff>68191</xdr:colOff>
      <xdr:row>0</xdr:row>
      <xdr:rowOff>438150</xdr:rowOff>
    </xdr:to>
    <xdr:sp macro="" textlink="">
      <xdr:nvSpPr>
        <xdr:cNvPr id="9" name="Text Box 3">
          <a:extLst>
            <a:ext uri="{FF2B5EF4-FFF2-40B4-BE49-F238E27FC236}">
              <a16:creationId xmlns:a16="http://schemas.microsoft.com/office/drawing/2014/main" id="{00000000-0008-0000-0200-000009000000}"/>
            </a:ext>
          </a:extLst>
        </xdr:cNvPr>
        <xdr:cNvSpPr txBox="1">
          <a:spLocks noChangeArrowheads="1"/>
        </xdr:cNvSpPr>
      </xdr:nvSpPr>
      <xdr:spPr bwMode="auto">
        <a:xfrm>
          <a:off x="14154150" y="133350"/>
          <a:ext cx="877816"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26</xdr:col>
      <xdr:colOff>68192</xdr:colOff>
      <xdr:row>0</xdr:row>
      <xdr:rowOff>438150</xdr:rowOff>
    </xdr:to>
    <xdr:sp macro="" textlink="">
      <xdr:nvSpPr>
        <xdr:cNvPr id="10" name="Text Box 3">
          <a:extLst>
            <a:ext uri="{FF2B5EF4-FFF2-40B4-BE49-F238E27FC236}">
              <a16:creationId xmlns:a16="http://schemas.microsoft.com/office/drawing/2014/main" id="{00000000-0008-0000-0200-00000A000000}"/>
            </a:ext>
          </a:extLst>
        </xdr:cNvPr>
        <xdr:cNvSpPr txBox="1">
          <a:spLocks noChangeArrowheads="1"/>
        </xdr:cNvSpPr>
      </xdr:nvSpPr>
      <xdr:spPr bwMode="auto">
        <a:xfrm>
          <a:off x="14154150" y="133350"/>
          <a:ext cx="877817" cy="304800"/>
        </a:xfrm>
        <a:prstGeom prst="rect">
          <a:avLst/>
        </a:prstGeom>
        <a:noFill/>
        <a:ln w="9525">
          <a:noFill/>
          <a:miter lim="800000"/>
          <a:headEnd/>
          <a:tailEnd/>
        </a:ln>
      </xdr:spPr>
    </xdr:sp>
    <xdr:clientData/>
  </xdr:twoCellAnchor>
  <xdr:twoCellAnchor>
    <xdr:from>
      <xdr:col>24</xdr:col>
      <xdr:colOff>400050</xdr:colOff>
      <xdr:row>0</xdr:row>
      <xdr:rowOff>152400</xdr:rowOff>
    </xdr:from>
    <xdr:to>
      <xdr:col>30</xdr:col>
      <xdr:colOff>381000</xdr:colOff>
      <xdr:row>0</xdr:row>
      <xdr:rowOff>546100</xdr:rowOff>
    </xdr:to>
    <xdr:sp macro="" textlink="">
      <xdr:nvSpPr>
        <xdr:cNvPr id="12" name="pole tekstowe 11">
          <a:extLst>
            <a:ext uri="{FF2B5EF4-FFF2-40B4-BE49-F238E27FC236}">
              <a16:creationId xmlns:a16="http://schemas.microsoft.com/office/drawing/2014/main" id="{00000000-0008-0000-0200-00000C000000}"/>
            </a:ext>
          </a:extLst>
        </xdr:cNvPr>
        <xdr:cNvSpPr txBox="1"/>
      </xdr:nvSpPr>
      <xdr:spPr>
        <a:xfrm>
          <a:off x="14395450" y="152400"/>
          <a:ext cx="2736850" cy="393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pl-PL" sz="1100" b="0" i="0" u="none" strike="noStrike" kern="0" cap="none" spc="0" normalizeH="0" baseline="0" noProof="0">
              <a:ln>
                <a:noFill/>
              </a:ln>
              <a:solidFill>
                <a:prstClr val="black"/>
              </a:solidFill>
              <a:effectLst/>
              <a:uLnTx/>
              <a:uFillTx/>
              <a:latin typeface="+mn-lt"/>
              <a:ea typeface="+mn-ea"/>
              <a:cs typeface="+mn-cs"/>
            </a:rPr>
            <a:t>Applicable for the academic year 2026/2027</a:t>
          </a:r>
          <a:endParaRPr kumimoji="0" lang="en-US" sz="9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23</xdr:col>
      <xdr:colOff>190500</xdr:colOff>
      <xdr:row>0</xdr:row>
      <xdr:rowOff>454026</xdr:rowOff>
    </xdr:from>
    <xdr:to>
      <xdr:col>30</xdr:col>
      <xdr:colOff>662801</xdr:colOff>
      <xdr:row>3</xdr:row>
      <xdr:rowOff>25400</xdr:rowOff>
    </xdr:to>
    <xdr:sp macro="" textlink="">
      <xdr:nvSpPr>
        <xdr:cNvPr id="14" name="pole tekstowe 13">
          <a:extLst>
            <a:ext uri="{FF2B5EF4-FFF2-40B4-BE49-F238E27FC236}">
              <a16:creationId xmlns:a16="http://schemas.microsoft.com/office/drawing/2014/main" id="{00000000-0008-0000-0200-00000E000000}"/>
            </a:ext>
          </a:extLst>
        </xdr:cNvPr>
        <xdr:cNvSpPr txBox="1"/>
      </xdr:nvSpPr>
      <xdr:spPr>
        <a:xfrm>
          <a:off x="13741400" y="454026"/>
          <a:ext cx="3672701" cy="1006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Edukacji i Nauki z dnia 29.09.2023r.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25</xdr:col>
      <xdr:colOff>382517</xdr:colOff>
      <xdr:row>1</xdr:row>
      <xdr:rowOff>290512</xdr:rowOff>
    </xdr:to>
    <xdr:sp macro="" textlink="">
      <xdr:nvSpPr>
        <xdr:cNvPr id="2" name="Text Box 3">
          <a:extLst>
            <a:ext uri="{FF2B5EF4-FFF2-40B4-BE49-F238E27FC236}">
              <a16:creationId xmlns:a16="http://schemas.microsoft.com/office/drawing/2014/main" id="{00000000-0008-0000-0300-000002000000}"/>
            </a:ext>
          </a:extLst>
        </xdr:cNvPr>
        <xdr:cNvSpPr txBox="1">
          <a:spLocks noChangeArrowheads="1"/>
        </xdr:cNvSpPr>
      </xdr:nvSpPr>
      <xdr:spPr bwMode="auto">
        <a:xfrm>
          <a:off x="43253025" y="133350"/>
          <a:ext cx="865910" cy="309562"/>
        </a:xfrm>
        <a:prstGeom prst="rect">
          <a:avLst/>
        </a:prstGeom>
        <a:noFill/>
        <a:ln w="9525">
          <a:noFill/>
          <a:miter lim="800000"/>
          <a:headEnd/>
          <a:tailEnd/>
        </a:ln>
      </xdr:spPr>
    </xdr:sp>
    <xdr:clientData/>
  </xdr:twoCellAnchor>
  <xdr:twoCellAnchor editAs="oneCell">
    <xdr:from>
      <xdr:col>25</xdr:col>
      <xdr:colOff>257175</xdr:colOff>
      <xdr:row>0</xdr:row>
      <xdr:rowOff>133350</xdr:rowOff>
    </xdr:from>
    <xdr:to>
      <xdr:col>27</xdr:col>
      <xdr:colOff>30091</xdr:colOff>
      <xdr:row>0</xdr:row>
      <xdr:rowOff>438150</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15411450" y="133350"/>
          <a:ext cx="877816"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130104</xdr:colOff>
      <xdr:row>1</xdr:row>
      <xdr:rowOff>300037</xdr:rowOff>
    </xdr:to>
    <xdr:sp macro="" textlink="">
      <xdr:nvSpPr>
        <xdr:cNvPr id="8" name="Text Box 3">
          <a:extLst>
            <a:ext uri="{FF2B5EF4-FFF2-40B4-BE49-F238E27FC236}">
              <a16:creationId xmlns:a16="http://schemas.microsoft.com/office/drawing/2014/main" id="{00000000-0008-0000-0300-000008000000}"/>
            </a:ext>
          </a:extLst>
        </xdr:cNvPr>
        <xdr:cNvSpPr txBox="1">
          <a:spLocks noChangeArrowheads="1"/>
        </xdr:cNvSpPr>
      </xdr:nvSpPr>
      <xdr:spPr bwMode="auto">
        <a:xfrm>
          <a:off x="15078075" y="133350"/>
          <a:ext cx="865910" cy="66198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130104</xdr:colOff>
      <xdr:row>1</xdr:row>
      <xdr:rowOff>204787</xdr:rowOff>
    </xdr:to>
    <xdr:sp macro="" textlink="">
      <xdr:nvSpPr>
        <xdr:cNvPr id="9" name="Text Box 3">
          <a:extLst>
            <a:ext uri="{FF2B5EF4-FFF2-40B4-BE49-F238E27FC236}">
              <a16:creationId xmlns:a16="http://schemas.microsoft.com/office/drawing/2014/main" id="{00000000-0008-0000-0300-000009000000}"/>
            </a:ext>
          </a:extLst>
        </xdr:cNvPr>
        <xdr:cNvSpPr txBox="1">
          <a:spLocks noChangeArrowheads="1"/>
        </xdr:cNvSpPr>
      </xdr:nvSpPr>
      <xdr:spPr bwMode="auto">
        <a:xfrm>
          <a:off x="14820900" y="133350"/>
          <a:ext cx="868291" cy="56673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142010</xdr:colOff>
      <xdr:row>0</xdr:row>
      <xdr:rowOff>438150</xdr:rowOff>
    </xdr:to>
    <xdr:sp macro="" textlink="">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14820900" y="133350"/>
          <a:ext cx="880197"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142011</xdr:colOff>
      <xdr:row>0</xdr:row>
      <xdr:rowOff>438150</xdr:rowOff>
    </xdr:to>
    <xdr:sp macro="" textlink="">
      <xdr:nvSpPr>
        <xdr:cNvPr id="11" name="Text Box 3">
          <a:extLst>
            <a:ext uri="{FF2B5EF4-FFF2-40B4-BE49-F238E27FC236}">
              <a16:creationId xmlns:a16="http://schemas.microsoft.com/office/drawing/2014/main" id="{00000000-0008-0000-0300-00000B000000}"/>
            </a:ext>
          </a:extLst>
        </xdr:cNvPr>
        <xdr:cNvSpPr txBox="1">
          <a:spLocks noChangeArrowheads="1"/>
        </xdr:cNvSpPr>
      </xdr:nvSpPr>
      <xdr:spPr bwMode="auto">
        <a:xfrm>
          <a:off x="14820900" y="133350"/>
          <a:ext cx="880198" cy="304800"/>
        </a:xfrm>
        <a:prstGeom prst="rect">
          <a:avLst/>
        </a:prstGeom>
        <a:noFill/>
        <a:ln w="9525">
          <a:noFill/>
          <a:miter lim="800000"/>
          <a:headEnd/>
          <a:tailEnd/>
        </a:ln>
      </xdr:spPr>
    </xdr:sp>
    <xdr:clientData/>
  </xdr:twoCellAnchor>
  <xdr:twoCellAnchor>
    <xdr:from>
      <xdr:col>24</xdr:col>
      <xdr:colOff>731044</xdr:colOff>
      <xdr:row>0</xdr:row>
      <xdr:rowOff>285751</xdr:rowOff>
    </xdr:from>
    <xdr:to>
      <xdr:col>30</xdr:col>
      <xdr:colOff>523875</xdr:colOff>
      <xdr:row>1</xdr:row>
      <xdr:rowOff>95249</xdr:rowOff>
    </xdr:to>
    <xdr:sp macro="" textlink="">
      <xdr:nvSpPr>
        <xdr:cNvPr id="13" name="pole tekstowe 12">
          <a:extLst>
            <a:ext uri="{FF2B5EF4-FFF2-40B4-BE49-F238E27FC236}">
              <a16:creationId xmlns:a16="http://schemas.microsoft.com/office/drawing/2014/main" id="{00000000-0008-0000-0300-00000D000000}"/>
            </a:ext>
          </a:extLst>
        </xdr:cNvPr>
        <xdr:cNvSpPr txBox="1"/>
      </xdr:nvSpPr>
      <xdr:spPr>
        <a:xfrm>
          <a:off x="15387638" y="285751"/>
          <a:ext cx="3483768" cy="3095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pl-PL" sz="1100" b="0" i="0" baseline="0">
              <a:solidFill>
                <a:schemeClr val="tx1"/>
              </a:solidFill>
              <a:effectLst/>
              <a:latin typeface="+mn-lt"/>
              <a:ea typeface="+mn-ea"/>
              <a:cs typeface="+mn-cs"/>
            </a:rPr>
            <a:t>Applicable for the academic year 2027/2028</a:t>
          </a:r>
          <a:endParaRPr lang="en-US" sz="900">
            <a:effectLst/>
          </a:endParaRPr>
        </a:p>
      </xdr:txBody>
    </xdr:sp>
    <xdr:clientData/>
  </xdr:twoCellAnchor>
  <xdr:twoCellAnchor>
    <xdr:from>
      <xdr:col>24</xdr:col>
      <xdr:colOff>547688</xdr:colOff>
      <xdr:row>1</xdr:row>
      <xdr:rowOff>238125</xdr:rowOff>
    </xdr:from>
    <xdr:to>
      <xdr:col>30</xdr:col>
      <xdr:colOff>538977</xdr:colOff>
      <xdr:row>3</xdr:row>
      <xdr:rowOff>154782</xdr:rowOff>
    </xdr:to>
    <xdr:sp macro="" textlink="">
      <xdr:nvSpPr>
        <xdr:cNvPr id="15" name="pole tekstowe 14">
          <a:extLst>
            <a:ext uri="{FF2B5EF4-FFF2-40B4-BE49-F238E27FC236}">
              <a16:creationId xmlns:a16="http://schemas.microsoft.com/office/drawing/2014/main" id="{00000000-0008-0000-0300-00000F000000}"/>
            </a:ext>
          </a:extLst>
        </xdr:cNvPr>
        <xdr:cNvSpPr txBox="1"/>
      </xdr:nvSpPr>
      <xdr:spPr>
        <a:xfrm>
          <a:off x="15204282" y="738188"/>
          <a:ext cx="3682226" cy="10120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Edukacji i Nauki z dnia 29.09.2023r.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257175</xdr:colOff>
      <xdr:row>0</xdr:row>
      <xdr:rowOff>133350</xdr:rowOff>
    </xdr:from>
    <xdr:to>
      <xdr:col>27</xdr:col>
      <xdr:colOff>192016</xdr:colOff>
      <xdr:row>0</xdr:row>
      <xdr:rowOff>438150</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5411450" y="133350"/>
          <a:ext cx="877816"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132486</xdr:colOff>
      <xdr:row>1</xdr:row>
      <xdr:rowOff>295274</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4925675" y="133350"/>
          <a:ext cx="858767" cy="652462"/>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25</xdr:col>
      <xdr:colOff>392041</xdr:colOff>
      <xdr:row>0</xdr:row>
      <xdr:rowOff>442913</xdr:rowOff>
    </xdr:to>
    <xdr:sp macro="" textlink="">
      <xdr:nvSpPr>
        <xdr:cNvPr id="9" name="Text Box 3">
          <a:extLst>
            <a:ext uri="{FF2B5EF4-FFF2-40B4-BE49-F238E27FC236}">
              <a16:creationId xmlns:a16="http://schemas.microsoft.com/office/drawing/2014/main" id="{00000000-0008-0000-0500-000009000000}"/>
            </a:ext>
          </a:extLst>
        </xdr:cNvPr>
        <xdr:cNvSpPr txBox="1">
          <a:spLocks noChangeArrowheads="1"/>
        </xdr:cNvSpPr>
      </xdr:nvSpPr>
      <xdr:spPr bwMode="auto">
        <a:xfrm>
          <a:off x="15659100" y="133350"/>
          <a:ext cx="858766"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137248</xdr:colOff>
      <xdr:row>1</xdr:row>
      <xdr:rowOff>304799</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4668500" y="133350"/>
          <a:ext cx="863529" cy="66198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137248</xdr:colOff>
      <xdr:row>1</xdr:row>
      <xdr:rowOff>209549</xdr:rowOff>
    </xdr:to>
    <xdr:sp macro="" textlink="">
      <xdr:nvSpPr>
        <xdr:cNvPr id="11" name="Text Box 3">
          <a:extLst>
            <a:ext uri="{FF2B5EF4-FFF2-40B4-BE49-F238E27FC236}">
              <a16:creationId xmlns:a16="http://schemas.microsoft.com/office/drawing/2014/main" id="{00000000-0008-0000-0500-00000B000000}"/>
            </a:ext>
          </a:extLst>
        </xdr:cNvPr>
        <xdr:cNvSpPr txBox="1">
          <a:spLocks noChangeArrowheads="1"/>
        </xdr:cNvSpPr>
      </xdr:nvSpPr>
      <xdr:spPr bwMode="auto">
        <a:xfrm>
          <a:off x="14668500" y="133350"/>
          <a:ext cx="863529" cy="56673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149154</xdr:colOff>
      <xdr:row>0</xdr:row>
      <xdr:rowOff>442913</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4668500" y="133350"/>
          <a:ext cx="875435"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149155</xdr:colOff>
      <xdr:row>0</xdr:row>
      <xdr:rowOff>442913</xdr:rowOff>
    </xdr:to>
    <xdr:sp macro="" textlink="">
      <xdr:nvSpPr>
        <xdr:cNvPr id="13" name="Text Box 3">
          <a:extLst>
            <a:ext uri="{FF2B5EF4-FFF2-40B4-BE49-F238E27FC236}">
              <a16:creationId xmlns:a16="http://schemas.microsoft.com/office/drawing/2014/main" id="{00000000-0008-0000-0500-00000D000000}"/>
            </a:ext>
          </a:extLst>
        </xdr:cNvPr>
        <xdr:cNvSpPr txBox="1">
          <a:spLocks noChangeArrowheads="1"/>
        </xdr:cNvSpPr>
      </xdr:nvSpPr>
      <xdr:spPr bwMode="auto">
        <a:xfrm>
          <a:off x="14668500" y="133350"/>
          <a:ext cx="875436" cy="304800"/>
        </a:xfrm>
        <a:prstGeom prst="rect">
          <a:avLst/>
        </a:prstGeom>
        <a:noFill/>
        <a:ln w="9525">
          <a:noFill/>
          <a:miter lim="800000"/>
          <a:headEnd/>
          <a:tailEnd/>
        </a:ln>
      </xdr:spPr>
    </xdr:sp>
    <xdr:clientData/>
  </xdr:twoCellAnchor>
  <xdr:twoCellAnchor>
    <xdr:from>
      <xdr:col>25</xdr:col>
      <xdr:colOff>154782</xdr:colOff>
      <xdr:row>0</xdr:row>
      <xdr:rowOff>214312</xdr:rowOff>
    </xdr:from>
    <xdr:to>
      <xdr:col>31</xdr:col>
      <xdr:colOff>214313</xdr:colOff>
      <xdr:row>1</xdr:row>
      <xdr:rowOff>83343</xdr:rowOff>
    </xdr:to>
    <xdr:sp macro="" textlink="">
      <xdr:nvSpPr>
        <xdr:cNvPr id="15" name="pole tekstowe 14">
          <a:extLst>
            <a:ext uri="{FF2B5EF4-FFF2-40B4-BE49-F238E27FC236}">
              <a16:creationId xmlns:a16="http://schemas.microsoft.com/office/drawing/2014/main" id="{00000000-0008-0000-0500-00000F000000}"/>
            </a:ext>
          </a:extLst>
        </xdr:cNvPr>
        <xdr:cNvSpPr txBox="1"/>
      </xdr:nvSpPr>
      <xdr:spPr>
        <a:xfrm>
          <a:off x="17430751" y="214312"/>
          <a:ext cx="3345656" cy="369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pl-PL" sz="1100" b="0" i="0" baseline="0">
              <a:solidFill>
                <a:schemeClr val="tx1"/>
              </a:solidFill>
              <a:effectLst/>
              <a:latin typeface="+mn-lt"/>
              <a:ea typeface="+mn-ea"/>
              <a:cs typeface="+mn-cs"/>
            </a:rPr>
            <a:t>Applicable for the academic year 2028/2029</a:t>
          </a:r>
          <a:endParaRPr lang="en-US" sz="900">
            <a:effectLst/>
          </a:endParaRPr>
        </a:p>
      </xdr:txBody>
    </xdr:sp>
    <xdr:clientData/>
  </xdr:twoCellAnchor>
  <xdr:twoCellAnchor>
    <xdr:from>
      <xdr:col>24</xdr:col>
      <xdr:colOff>309562</xdr:colOff>
      <xdr:row>1</xdr:row>
      <xdr:rowOff>166688</xdr:rowOff>
    </xdr:from>
    <xdr:to>
      <xdr:col>30</xdr:col>
      <xdr:colOff>646132</xdr:colOff>
      <xdr:row>3</xdr:row>
      <xdr:rowOff>214313</xdr:rowOff>
    </xdr:to>
    <xdr:sp macro="" textlink="">
      <xdr:nvSpPr>
        <xdr:cNvPr id="17" name="pole tekstowe 16">
          <a:extLst>
            <a:ext uri="{FF2B5EF4-FFF2-40B4-BE49-F238E27FC236}">
              <a16:creationId xmlns:a16="http://schemas.microsoft.com/office/drawing/2014/main" id="{00000000-0008-0000-0500-000011000000}"/>
            </a:ext>
          </a:extLst>
        </xdr:cNvPr>
        <xdr:cNvSpPr txBox="1"/>
      </xdr:nvSpPr>
      <xdr:spPr>
        <a:xfrm>
          <a:off x="16859250" y="666751"/>
          <a:ext cx="3682226" cy="9644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Edukacji i Nauki z dnia 29.09.2023r.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26</xdr:col>
      <xdr:colOff>144392</xdr:colOff>
      <xdr:row>1</xdr:row>
      <xdr:rowOff>291571</xdr:rowOff>
    </xdr:to>
    <xdr:sp macro="" textlink="">
      <xdr:nvSpPr>
        <xdr:cNvPr id="23" name="Text Box 3">
          <a:extLst>
            <a:ext uri="{FF2B5EF4-FFF2-40B4-BE49-F238E27FC236}">
              <a16:creationId xmlns:a16="http://schemas.microsoft.com/office/drawing/2014/main" id="{00000000-0008-0000-0600-000017000000}"/>
            </a:ext>
          </a:extLst>
        </xdr:cNvPr>
        <xdr:cNvSpPr txBox="1">
          <a:spLocks noChangeArrowheads="1"/>
        </xdr:cNvSpPr>
      </xdr:nvSpPr>
      <xdr:spPr bwMode="auto">
        <a:xfrm>
          <a:off x="12106275" y="133350"/>
          <a:ext cx="877817" cy="639233"/>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144393</xdr:colOff>
      <xdr:row>1</xdr:row>
      <xdr:rowOff>291571</xdr:rowOff>
    </xdr:to>
    <xdr:sp macro="" textlink="">
      <xdr:nvSpPr>
        <xdr:cNvPr id="24" name="Text Box 3">
          <a:extLst>
            <a:ext uri="{FF2B5EF4-FFF2-40B4-BE49-F238E27FC236}">
              <a16:creationId xmlns:a16="http://schemas.microsoft.com/office/drawing/2014/main" id="{00000000-0008-0000-0600-000018000000}"/>
            </a:ext>
          </a:extLst>
        </xdr:cNvPr>
        <xdr:cNvSpPr txBox="1">
          <a:spLocks noChangeArrowheads="1"/>
        </xdr:cNvSpPr>
      </xdr:nvSpPr>
      <xdr:spPr bwMode="auto">
        <a:xfrm>
          <a:off x="12106275" y="133350"/>
          <a:ext cx="877818" cy="639233"/>
        </a:xfrm>
        <a:prstGeom prst="rect">
          <a:avLst/>
        </a:prstGeom>
        <a:noFill/>
        <a:ln w="9525">
          <a:noFill/>
          <a:miter lim="800000"/>
          <a:headEnd/>
          <a:tailEnd/>
        </a:ln>
      </xdr:spPr>
    </xdr:sp>
    <xdr:clientData/>
  </xdr:twoCellAnchor>
  <xdr:twoCellAnchor>
    <xdr:from>
      <xdr:col>26</xdr:col>
      <xdr:colOff>333375</xdr:colOff>
      <xdr:row>0</xdr:row>
      <xdr:rowOff>47625</xdr:rowOff>
    </xdr:from>
    <xdr:to>
      <xdr:col>31</xdr:col>
      <xdr:colOff>5556</xdr:colOff>
      <xdr:row>1</xdr:row>
      <xdr:rowOff>243416</xdr:rowOff>
    </xdr:to>
    <xdr:sp macro="" textlink="">
      <xdr:nvSpPr>
        <xdr:cNvPr id="25" name="pole tekstowe 24">
          <a:extLst>
            <a:ext uri="{FF2B5EF4-FFF2-40B4-BE49-F238E27FC236}">
              <a16:creationId xmlns:a16="http://schemas.microsoft.com/office/drawing/2014/main" id="{00000000-0008-0000-0600-000019000000}"/>
            </a:ext>
          </a:extLst>
        </xdr:cNvPr>
        <xdr:cNvSpPr txBox="1"/>
      </xdr:nvSpPr>
      <xdr:spPr>
        <a:xfrm>
          <a:off x="13173075" y="47625"/>
          <a:ext cx="2262981" cy="5196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endParaRPr lang="en-US" sz="900">
            <a:solidFill>
              <a:schemeClr val="tx1"/>
            </a:solidFill>
            <a:latin typeface="+mn-lt"/>
            <a:ea typeface="+mn-ea"/>
            <a:cs typeface="+mn-cs"/>
          </a:endParaRPr>
        </a:p>
      </xdr:txBody>
    </xdr:sp>
    <xdr:clientData/>
  </xdr:twoCellAnchor>
  <xdr:twoCellAnchor editAs="oneCell">
    <xdr:from>
      <xdr:col>24</xdr:col>
      <xdr:colOff>257175</xdr:colOff>
      <xdr:row>0</xdr:row>
      <xdr:rowOff>133350</xdr:rowOff>
    </xdr:from>
    <xdr:to>
      <xdr:col>26</xdr:col>
      <xdr:colOff>132486</xdr:colOff>
      <xdr:row>2</xdr:row>
      <xdr:rowOff>244738</xdr:rowOff>
    </xdr:to>
    <xdr:sp macro="" textlink="">
      <xdr:nvSpPr>
        <xdr:cNvPr id="31" name="Text Box 3">
          <a:extLst>
            <a:ext uri="{FF2B5EF4-FFF2-40B4-BE49-F238E27FC236}">
              <a16:creationId xmlns:a16="http://schemas.microsoft.com/office/drawing/2014/main" id="{00000000-0008-0000-0600-00001F000000}"/>
            </a:ext>
          </a:extLst>
        </xdr:cNvPr>
        <xdr:cNvSpPr txBox="1">
          <a:spLocks noChangeArrowheads="1"/>
        </xdr:cNvSpPr>
      </xdr:nvSpPr>
      <xdr:spPr bwMode="auto">
        <a:xfrm>
          <a:off x="12106275" y="133350"/>
          <a:ext cx="865911" cy="1009120"/>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144392</xdr:colOff>
      <xdr:row>1</xdr:row>
      <xdr:rowOff>453496</xdr:rowOff>
    </xdr:to>
    <xdr:sp macro="" textlink="">
      <xdr:nvSpPr>
        <xdr:cNvPr id="32" name="Text Box 3">
          <a:extLst>
            <a:ext uri="{FF2B5EF4-FFF2-40B4-BE49-F238E27FC236}">
              <a16:creationId xmlns:a16="http://schemas.microsoft.com/office/drawing/2014/main" id="{00000000-0008-0000-0600-000020000000}"/>
            </a:ext>
          </a:extLst>
        </xdr:cNvPr>
        <xdr:cNvSpPr txBox="1">
          <a:spLocks noChangeArrowheads="1"/>
        </xdr:cNvSpPr>
      </xdr:nvSpPr>
      <xdr:spPr bwMode="auto">
        <a:xfrm>
          <a:off x="12106275" y="133350"/>
          <a:ext cx="877817" cy="639233"/>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144393</xdr:colOff>
      <xdr:row>1</xdr:row>
      <xdr:rowOff>453496</xdr:rowOff>
    </xdr:to>
    <xdr:sp macro="" textlink="">
      <xdr:nvSpPr>
        <xdr:cNvPr id="33" name="Text Box 3">
          <a:extLst>
            <a:ext uri="{FF2B5EF4-FFF2-40B4-BE49-F238E27FC236}">
              <a16:creationId xmlns:a16="http://schemas.microsoft.com/office/drawing/2014/main" id="{00000000-0008-0000-0600-000021000000}"/>
            </a:ext>
          </a:extLst>
        </xdr:cNvPr>
        <xdr:cNvSpPr txBox="1">
          <a:spLocks noChangeArrowheads="1"/>
        </xdr:cNvSpPr>
      </xdr:nvSpPr>
      <xdr:spPr bwMode="auto">
        <a:xfrm>
          <a:off x="12106275" y="133350"/>
          <a:ext cx="877818" cy="639233"/>
        </a:xfrm>
        <a:prstGeom prst="rect">
          <a:avLst/>
        </a:prstGeom>
        <a:noFill/>
        <a:ln w="9525">
          <a:noFill/>
          <a:miter lim="800000"/>
          <a:headEnd/>
          <a:tailEnd/>
        </a:ln>
      </xdr:spPr>
    </xdr:sp>
    <xdr:clientData/>
  </xdr:twoCellAnchor>
  <xdr:twoCellAnchor>
    <xdr:from>
      <xdr:col>24</xdr:col>
      <xdr:colOff>547687</xdr:colOff>
      <xdr:row>0</xdr:row>
      <xdr:rowOff>211932</xdr:rowOff>
    </xdr:from>
    <xdr:to>
      <xdr:col>30</xdr:col>
      <xdr:colOff>321468</xdr:colOff>
      <xdr:row>0</xdr:row>
      <xdr:rowOff>511969</xdr:rowOff>
    </xdr:to>
    <xdr:sp macro="" textlink="">
      <xdr:nvSpPr>
        <xdr:cNvPr id="35" name="pole tekstowe 34">
          <a:extLst>
            <a:ext uri="{FF2B5EF4-FFF2-40B4-BE49-F238E27FC236}">
              <a16:creationId xmlns:a16="http://schemas.microsoft.com/office/drawing/2014/main" id="{00000000-0008-0000-0600-000023000000}"/>
            </a:ext>
          </a:extLst>
        </xdr:cNvPr>
        <xdr:cNvSpPr txBox="1"/>
      </xdr:nvSpPr>
      <xdr:spPr>
        <a:xfrm>
          <a:off x="13168312" y="211932"/>
          <a:ext cx="2797969" cy="300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pl-PL" sz="1050" b="0" i="0" baseline="0">
              <a:solidFill>
                <a:schemeClr val="tx1"/>
              </a:solidFill>
              <a:effectLst/>
              <a:latin typeface="+mn-lt"/>
              <a:ea typeface="+mn-ea"/>
              <a:cs typeface="+mn-cs"/>
            </a:rPr>
            <a:t>Applicable for the academic year 2029/2030</a:t>
          </a:r>
          <a:endParaRPr lang="en-US" sz="800">
            <a:effectLst/>
          </a:endParaRPr>
        </a:p>
      </xdr:txBody>
    </xdr:sp>
    <xdr:clientData/>
  </xdr:twoCellAnchor>
  <xdr:twoCellAnchor editAs="oneCell">
    <xdr:from>
      <xdr:col>26</xdr:col>
      <xdr:colOff>257175</xdr:colOff>
      <xdr:row>1</xdr:row>
      <xdr:rowOff>19050</xdr:rowOff>
    </xdr:from>
    <xdr:to>
      <xdr:col>28</xdr:col>
      <xdr:colOff>265836</xdr:colOff>
      <xdr:row>1</xdr:row>
      <xdr:rowOff>319087</xdr:rowOff>
    </xdr:to>
    <xdr:sp macro="" textlink="">
      <xdr:nvSpPr>
        <xdr:cNvPr id="36" name="Text Box 3">
          <a:extLst>
            <a:ext uri="{FF2B5EF4-FFF2-40B4-BE49-F238E27FC236}">
              <a16:creationId xmlns:a16="http://schemas.microsoft.com/office/drawing/2014/main" id="{00000000-0008-0000-0600-000024000000}"/>
            </a:ext>
          </a:extLst>
        </xdr:cNvPr>
        <xdr:cNvSpPr txBox="1">
          <a:spLocks noChangeArrowheads="1"/>
        </xdr:cNvSpPr>
      </xdr:nvSpPr>
      <xdr:spPr bwMode="auto">
        <a:xfrm>
          <a:off x="16678275" y="209550"/>
          <a:ext cx="868292" cy="30003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294411</xdr:colOff>
      <xdr:row>1</xdr:row>
      <xdr:rowOff>171449</xdr:rowOff>
    </xdr:to>
    <xdr:sp macro="" textlink="">
      <xdr:nvSpPr>
        <xdr:cNvPr id="37" name="Text Box 3">
          <a:extLst>
            <a:ext uri="{FF2B5EF4-FFF2-40B4-BE49-F238E27FC236}">
              <a16:creationId xmlns:a16="http://schemas.microsoft.com/office/drawing/2014/main" id="{00000000-0008-0000-0600-000025000000}"/>
            </a:ext>
          </a:extLst>
        </xdr:cNvPr>
        <xdr:cNvSpPr txBox="1">
          <a:spLocks noChangeArrowheads="1"/>
        </xdr:cNvSpPr>
      </xdr:nvSpPr>
      <xdr:spPr bwMode="auto">
        <a:xfrm>
          <a:off x="16535400" y="133350"/>
          <a:ext cx="856386" cy="657224"/>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125341</xdr:colOff>
      <xdr:row>0</xdr:row>
      <xdr:rowOff>438150</xdr:rowOff>
    </xdr:to>
    <xdr:sp macro="" textlink="">
      <xdr:nvSpPr>
        <xdr:cNvPr id="38" name="Text Box 3">
          <a:extLst>
            <a:ext uri="{FF2B5EF4-FFF2-40B4-BE49-F238E27FC236}">
              <a16:creationId xmlns:a16="http://schemas.microsoft.com/office/drawing/2014/main" id="{00000000-0008-0000-0600-000026000000}"/>
            </a:ext>
          </a:extLst>
        </xdr:cNvPr>
        <xdr:cNvSpPr txBox="1">
          <a:spLocks noChangeArrowheads="1"/>
        </xdr:cNvSpPr>
      </xdr:nvSpPr>
      <xdr:spPr bwMode="auto">
        <a:xfrm>
          <a:off x="16792575" y="133350"/>
          <a:ext cx="858766"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299173</xdr:colOff>
      <xdr:row>1</xdr:row>
      <xdr:rowOff>180974</xdr:rowOff>
    </xdr:to>
    <xdr:sp macro="" textlink="">
      <xdr:nvSpPr>
        <xdr:cNvPr id="39" name="Text Box 3">
          <a:extLst>
            <a:ext uri="{FF2B5EF4-FFF2-40B4-BE49-F238E27FC236}">
              <a16:creationId xmlns:a16="http://schemas.microsoft.com/office/drawing/2014/main" id="{00000000-0008-0000-0600-000027000000}"/>
            </a:ext>
          </a:extLst>
        </xdr:cNvPr>
        <xdr:cNvSpPr txBox="1">
          <a:spLocks noChangeArrowheads="1"/>
        </xdr:cNvSpPr>
      </xdr:nvSpPr>
      <xdr:spPr bwMode="auto">
        <a:xfrm>
          <a:off x="16535400" y="133350"/>
          <a:ext cx="861148" cy="666749"/>
        </a:xfrm>
        <a:prstGeom prst="rect">
          <a:avLst/>
        </a:prstGeom>
        <a:noFill/>
        <a:ln w="9525">
          <a:noFill/>
          <a:miter lim="800000"/>
          <a:headEnd/>
          <a:tailEnd/>
        </a:ln>
      </xdr:spPr>
    </xdr:sp>
    <xdr:clientData/>
  </xdr:twoCellAnchor>
  <xdr:twoCellAnchor>
    <xdr:from>
      <xdr:col>23</xdr:col>
      <xdr:colOff>297657</xdr:colOff>
      <xdr:row>1</xdr:row>
      <xdr:rowOff>154781</xdr:rowOff>
    </xdr:from>
    <xdr:to>
      <xdr:col>31</xdr:col>
      <xdr:colOff>3195</xdr:colOff>
      <xdr:row>2</xdr:row>
      <xdr:rowOff>416718</xdr:rowOff>
    </xdr:to>
    <xdr:sp macro="" textlink="">
      <xdr:nvSpPr>
        <xdr:cNvPr id="16" name="pole tekstowe 15">
          <a:extLst>
            <a:ext uri="{FF2B5EF4-FFF2-40B4-BE49-F238E27FC236}">
              <a16:creationId xmlns:a16="http://schemas.microsoft.com/office/drawing/2014/main" id="{00000000-0008-0000-0600-000010000000}"/>
            </a:ext>
          </a:extLst>
        </xdr:cNvPr>
        <xdr:cNvSpPr txBox="1"/>
      </xdr:nvSpPr>
      <xdr:spPr>
        <a:xfrm>
          <a:off x="12549188" y="773906"/>
          <a:ext cx="3682226"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Edukacji i Nauki z dnia 29.09.2023r.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285750</xdr:colOff>
      <xdr:row>0</xdr:row>
      <xdr:rowOff>323851</xdr:rowOff>
    </xdr:from>
    <xdr:to>
      <xdr:col>12</xdr:col>
      <xdr:colOff>581025</xdr:colOff>
      <xdr:row>3</xdr:row>
      <xdr:rowOff>19050</xdr:rowOff>
    </xdr:to>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6210300" y="323851"/>
          <a:ext cx="3267075" cy="1057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000"/>
            <a:t>Rozporządzenie Ministra Edukacji i Nauki z dnia 29.09.2023r.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131233</xdr:colOff>
      <xdr:row>0</xdr:row>
      <xdr:rowOff>45509</xdr:rowOff>
    </xdr:from>
    <xdr:ext cx="6299200" cy="609013"/>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407458" y="45509"/>
          <a:ext cx="6299200"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t>Annex to</a:t>
          </a:r>
          <a:r>
            <a:rPr lang="pl-PL" sz="1100" b="1" baseline="0"/>
            <a:t> </a:t>
          </a:r>
          <a:r>
            <a:rPr lang="pl-PL" sz="1100" b="1"/>
            <a:t>Plan of Study  FULL-TIME/ MASTER'S DEGREE</a:t>
          </a:r>
        </a:p>
        <a:p>
          <a:r>
            <a:rPr lang="pl-PL" sz="1100" b="1"/>
            <a:t>FIELD:MEDICINE</a:t>
          </a:r>
        </a:p>
        <a:p>
          <a:r>
            <a:rPr lang="pl-PL" sz="1100" b="1"/>
            <a:t>Education from the academic year 2022/2023</a:t>
          </a:r>
          <a:endParaRPr lang="en-US" sz="1100" b="1"/>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ikot/Desktop/Organizacje/standardy%202024-25/Plan%20studi&#243;w%20ED,%20nab&#243;r%2024_25%20(21.0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rok"/>
      <sheetName val="II rok"/>
      <sheetName val="III rok"/>
      <sheetName val="IV rok"/>
      <sheetName val="Arkusz4"/>
      <sheetName val="V rok"/>
      <sheetName val="VI rok"/>
      <sheetName val="Razem"/>
      <sheetName val="Fakultety"/>
    </sheetNames>
    <sheetDataSet>
      <sheetData sheetId="0"/>
      <sheetData sheetId="1"/>
      <sheetData sheetId="2"/>
      <sheetData sheetId="3"/>
      <sheetData sheetId="4"/>
      <sheetData sheetId="5"/>
      <sheetData sheetId="6"/>
      <sheetData sheetId="7"/>
      <sheetData sheetId="8">
        <row r="20">
          <cell r="C20" t="str">
            <v>Molecular basis of sensory organs action</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19"/>
  <sheetViews>
    <sheetView zoomScale="80" zoomScaleNormal="80" zoomScaleSheetLayoutView="70" workbookViewId="0">
      <selection activeCell="S25" sqref="S25"/>
    </sheetView>
  </sheetViews>
  <sheetFormatPr defaultRowHeight="15"/>
  <cols>
    <col min="1" max="1" width="9" style="99" customWidth="1"/>
    <col min="2" max="2" width="47.85546875" style="14" customWidth="1"/>
    <col min="3" max="3" width="24.42578125" style="28" customWidth="1"/>
    <col min="4" max="4" width="5.140625" style="5" customWidth="1"/>
    <col min="5" max="5" width="7.7109375" style="91" customWidth="1"/>
    <col min="6" max="6" width="7.28515625" style="5" customWidth="1"/>
    <col min="7" max="7" width="8.7109375" style="5" customWidth="1"/>
    <col min="8" max="9" width="7.5703125" style="5" customWidth="1"/>
    <col min="10" max="10" width="8.42578125" style="5" customWidth="1"/>
    <col min="11" max="24" width="7.5703125" style="5" customWidth="1"/>
    <col min="25" max="25" width="9.28515625" style="5" customWidth="1"/>
    <col min="26" max="27" width="6.7109375" style="5" customWidth="1"/>
    <col min="28" max="28" width="7.28515625" style="5" customWidth="1"/>
    <col min="29" max="29" width="6.7109375" style="5" customWidth="1"/>
    <col min="30" max="30" width="9.5703125" style="5" customWidth="1"/>
    <col min="31" max="31" width="9.7109375" style="5" customWidth="1"/>
    <col min="32" max="16384" width="9.140625" style="5"/>
  </cols>
  <sheetData>
    <row r="1" spans="1:31" ht="28.5" customHeight="1">
      <c r="A1" s="412" t="s">
        <v>250</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row>
    <row r="2" spans="1:31" ht="35.25" customHeight="1">
      <c r="A2" s="376" t="s">
        <v>314</v>
      </c>
      <c r="B2" s="377"/>
      <c r="C2" s="273" t="s">
        <v>58</v>
      </c>
      <c r="D2" s="156"/>
      <c r="E2" s="274"/>
      <c r="F2" s="161"/>
      <c r="G2" s="161"/>
      <c r="H2" s="423" t="s">
        <v>25</v>
      </c>
      <c r="I2" s="423"/>
      <c r="J2" s="423"/>
      <c r="K2" s="423"/>
      <c r="L2" s="423"/>
      <c r="M2" s="423"/>
      <c r="N2" s="423"/>
      <c r="O2" s="423"/>
      <c r="P2" s="423"/>
      <c r="Q2" s="162"/>
      <c r="R2" s="162"/>
      <c r="S2" s="162"/>
      <c r="T2" s="162"/>
      <c r="U2" s="162"/>
      <c r="V2" s="162"/>
      <c r="W2" s="162"/>
      <c r="X2" s="162"/>
      <c r="Y2" s="162"/>
      <c r="Z2" s="162"/>
      <c r="AA2" s="162"/>
      <c r="AB2" s="162"/>
      <c r="AC2" s="162"/>
      <c r="AD2" s="162"/>
      <c r="AE2" s="162"/>
    </row>
    <row r="3" spans="1:31" ht="24.75" customHeight="1">
      <c r="A3" s="378" t="s">
        <v>57</v>
      </c>
      <c r="B3" s="379"/>
      <c r="C3" s="163"/>
      <c r="D3" s="162"/>
      <c r="E3" s="275"/>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row>
    <row r="4" spans="1:31" ht="16.5" customHeight="1" thickBot="1">
      <c r="A4" s="164"/>
      <c r="B4" s="156" t="s">
        <v>393</v>
      </c>
      <c r="C4" s="27"/>
      <c r="D4" s="25"/>
      <c r="E4" s="90"/>
      <c r="F4" s="25"/>
      <c r="G4" s="26"/>
      <c r="H4" s="25"/>
      <c r="I4" s="26"/>
      <c r="J4" s="165"/>
      <c r="K4" s="165"/>
      <c r="L4" s="165"/>
      <c r="M4" s="165"/>
      <c r="N4" s="165"/>
      <c r="O4" s="165"/>
      <c r="P4" s="165"/>
      <c r="Q4" s="165"/>
      <c r="R4" s="165"/>
      <c r="S4" s="165"/>
      <c r="T4" s="165"/>
      <c r="U4" s="165"/>
      <c r="V4" s="165"/>
      <c r="W4" s="165"/>
      <c r="X4" s="165"/>
      <c r="Y4" s="165"/>
      <c r="Z4" s="165"/>
      <c r="AA4" s="165"/>
      <c r="AB4" s="165"/>
      <c r="AC4" s="165"/>
      <c r="AD4" s="165"/>
      <c r="AE4" s="165"/>
    </row>
    <row r="5" spans="1:31" ht="14.25">
      <c r="A5" s="414"/>
      <c r="B5" s="415"/>
      <c r="C5" s="415"/>
      <c r="D5" s="415"/>
      <c r="E5" s="415"/>
      <c r="F5" s="416"/>
      <c r="G5" s="417" t="s">
        <v>32</v>
      </c>
      <c r="H5" s="418"/>
      <c r="I5" s="418"/>
      <c r="J5" s="418"/>
      <c r="K5" s="418"/>
      <c r="L5" s="418"/>
      <c r="M5" s="418"/>
      <c r="N5" s="418"/>
      <c r="O5" s="418"/>
      <c r="P5" s="418"/>
      <c r="Q5" s="418"/>
      <c r="R5" s="418"/>
      <c r="S5" s="418"/>
      <c r="T5" s="418"/>
      <c r="U5" s="418"/>
      <c r="V5" s="418"/>
      <c r="W5" s="418"/>
      <c r="X5" s="418"/>
      <c r="Y5" s="418"/>
      <c r="Z5" s="418"/>
      <c r="AA5" s="418"/>
      <c r="AB5" s="418"/>
      <c r="AC5" s="418"/>
      <c r="AD5" s="418"/>
      <c r="AE5" s="419"/>
    </row>
    <row r="6" spans="1:31" ht="15" customHeight="1">
      <c r="A6" s="387" t="s">
        <v>26</v>
      </c>
      <c r="B6" s="382" t="s">
        <v>27</v>
      </c>
      <c r="C6" s="382" t="s">
        <v>28</v>
      </c>
      <c r="D6" s="407" t="s">
        <v>249</v>
      </c>
      <c r="E6" s="407"/>
      <c r="F6" s="407"/>
      <c r="G6" s="402" t="s">
        <v>31</v>
      </c>
      <c r="H6" s="402"/>
      <c r="I6" s="402"/>
      <c r="J6" s="402"/>
      <c r="K6" s="402"/>
      <c r="L6" s="402"/>
      <c r="M6" s="402"/>
      <c r="N6" s="402"/>
      <c r="O6" s="402"/>
      <c r="P6" s="402"/>
      <c r="Q6" s="402"/>
      <c r="R6" s="402"/>
      <c r="S6" s="402"/>
      <c r="T6" s="402"/>
      <c r="U6" s="402"/>
      <c r="V6" s="402"/>
      <c r="W6" s="402"/>
      <c r="X6" s="402"/>
      <c r="Y6" s="396" t="s">
        <v>35</v>
      </c>
      <c r="Z6" s="396" t="s">
        <v>2</v>
      </c>
      <c r="AA6" s="396" t="s">
        <v>166</v>
      </c>
      <c r="AB6" s="396" t="s">
        <v>167</v>
      </c>
      <c r="AC6" s="396" t="s">
        <v>2</v>
      </c>
      <c r="AD6" s="396" t="s">
        <v>37</v>
      </c>
      <c r="AE6" s="396" t="s">
        <v>36</v>
      </c>
    </row>
    <row r="7" spans="1:31" ht="15" customHeight="1">
      <c r="A7" s="387"/>
      <c r="B7" s="382"/>
      <c r="C7" s="382"/>
      <c r="D7" s="407"/>
      <c r="E7" s="407"/>
      <c r="F7" s="407"/>
      <c r="G7" s="403" t="s">
        <v>38</v>
      </c>
      <c r="H7" s="404"/>
      <c r="I7" s="404"/>
      <c r="J7" s="404"/>
      <c r="K7" s="404"/>
      <c r="L7" s="404"/>
      <c r="M7" s="404"/>
      <c r="N7" s="404"/>
      <c r="O7" s="405"/>
      <c r="P7" s="398" t="s">
        <v>39</v>
      </c>
      <c r="Q7" s="420"/>
      <c r="R7" s="420"/>
      <c r="S7" s="420"/>
      <c r="T7" s="420"/>
      <c r="U7" s="420"/>
      <c r="V7" s="420"/>
      <c r="W7" s="420"/>
      <c r="X7" s="399"/>
      <c r="Y7" s="397"/>
      <c r="Z7" s="397"/>
      <c r="AA7" s="397"/>
      <c r="AB7" s="397"/>
      <c r="AC7" s="397"/>
      <c r="AD7" s="397"/>
      <c r="AE7" s="397"/>
    </row>
    <row r="8" spans="1:31" ht="29.25" customHeight="1">
      <c r="A8" s="388"/>
      <c r="B8" s="383"/>
      <c r="C8" s="383"/>
      <c r="D8" s="383" t="s">
        <v>0</v>
      </c>
      <c r="E8" s="424" t="s">
        <v>29</v>
      </c>
      <c r="F8" s="383" t="s">
        <v>30</v>
      </c>
      <c r="G8" s="403" t="s">
        <v>245</v>
      </c>
      <c r="H8" s="405"/>
      <c r="I8" s="403" t="s">
        <v>246</v>
      </c>
      <c r="J8" s="405"/>
      <c r="K8" s="403" t="s">
        <v>247</v>
      </c>
      <c r="L8" s="405"/>
      <c r="M8" s="403" t="s">
        <v>248</v>
      </c>
      <c r="N8" s="405"/>
      <c r="O8" s="421" t="s">
        <v>1</v>
      </c>
      <c r="P8" s="398" t="s">
        <v>245</v>
      </c>
      <c r="Q8" s="399"/>
      <c r="R8" s="398" t="s">
        <v>246</v>
      </c>
      <c r="S8" s="399"/>
      <c r="T8" s="398" t="s">
        <v>247</v>
      </c>
      <c r="U8" s="399"/>
      <c r="V8" s="398" t="s">
        <v>248</v>
      </c>
      <c r="W8" s="399"/>
      <c r="X8" s="400" t="s">
        <v>1</v>
      </c>
      <c r="Y8" s="397"/>
      <c r="Z8" s="397"/>
      <c r="AA8" s="397"/>
      <c r="AB8" s="397"/>
      <c r="AC8" s="397"/>
      <c r="AD8" s="397"/>
      <c r="AE8" s="397"/>
    </row>
    <row r="9" spans="1:31" ht="53.25" customHeight="1" thickBot="1">
      <c r="A9" s="389"/>
      <c r="B9" s="384"/>
      <c r="C9" s="384"/>
      <c r="D9" s="406"/>
      <c r="E9" s="425"/>
      <c r="F9" s="406"/>
      <c r="G9" s="115" t="s">
        <v>33</v>
      </c>
      <c r="H9" s="115" t="s">
        <v>34</v>
      </c>
      <c r="I9" s="115" t="s">
        <v>33</v>
      </c>
      <c r="J9" s="115" t="s">
        <v>34</v>
      </c>
      <c r="K9" s="115" t="s">
        <v>33</v>
      </c>
      <c r="L9" s="115" t="s">
        <v>34</v>
      </c>
      <c r="M9" s="115" t="s">
        <v>33</v>
      </c>
      <c r="N9" s="115" t="s">
        <v>34</v>
      </c>
      <c r="O9" s="422"/>
      <c r="P9" s="116" t="s">
        <v>33</v>
      </c>
      <c r="Q9" s="116" t="s">
        <v>34</v>
      </c>
      <c r="R9" s="116" t="s">
        <v>33</v>
      </c>
      <c r="S9" s="116" t="s">
        <v>34</v>
      </c>
      <c r="T9" s="116" t="s">
        <v>33</v>
      </c>
      <c r="U9" s="116" t="s">
        <v>34</v>
      </c>
      <c r="V9" s="116" t="s">
        <v>33</v>
      </c>
      <c r="W9" s="116" t="s">
        <v>34</v>
      </c>
      <c r="X9" s="401"/>
      <c r="Y9" s="397"/>
      <c r="Z9" s="397"/>
      <c r="AA9" s="397"/>
      <c r="AB9" s="397"/>
      <c r="AC9" s="397"/>
      <c r="AD9" s="397"/>
      <c r="AE9" s="397"/>
    </row>
    <row r="10" spans="1:31" ht="23.25" customHeight="1">
      <c r="A10" s="117" t="s">
        <v>253</v>
      </c>
      <c r="B10" s="118"/>
      <c r="C10" s="119"/>
      <c r="D10" s="118"/>
      <c r="E10" s="120"/>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21"/>
    </row>
    <row r="11" spans="1:31" ht="29.25" customHeight="1">
      <c r="A11" s="122">
        <v>1.1000000000000001</v>
      </c>
      <c r="B11" s="6" t="s">
        <v>22</v>
      </c>
      <c r="C11" s="123" t="str">
        <f>'Fully study plan'!C6</f>
        <v>0912.4.LEK.B.An</v>
      </c>
      <c r="D11" s="269">
        <v>2</v>
      </c>
      <c r="E11" s="97" t="s">
        <v>180</v>
      </c>
      <c r="F11" s="124">
        <v>1</v>
      </c>
      <c r="G11" s="302">
        <v>40</v>
      </c>
      <c r="H11" s="302">
        <v>30</v>
      </c>
      <c r="I11" s="29"/>
      <c r="J11" s="29"/>
      <c r="K11" s="29">
        <v>60</v>
      </c>
      <c r="L11" s="302">
        <v>45</v>
      </c>
      <c r="M11" s="29"/>
      <c r="N11" s="29"/>
      <c r="O11" s="304">
        <v>7</v>
      </c>
      <c r="P11" s="303">
        <v>40</v>
      </c>
      <c r="Q11" s="303">
        <v>30</v>
      </c>
      <c r="R11" s="31"/>
      <c r="S11" s="31"/>
      <c r="T11" s="31">
        <v>60</v>
      </c>
      <c r="U11" s="303">
        <v>45</v>
      </c>
      <c r="V11" s="31"/>
      <c r="W11" s="31"/>
      <c r="X11" s="303">
        <v>7</v>
      </c>
      <c r="Y11" s="305">
        <f>SUM(G11,I11,K11,M11,P11,R11,T11,V11)</f>
        <v>200</v>
      </c>
      <c r="Z11" s="305">
        <f>SUM(G11,P11)</f>
        <v>80</v>
      </c>
      <c r="AA11" s="23">
        <f>SUM(I11,R11)</f>
        <v>0</v>
      </c>
      <c r="AB11" s="23">
        <f>SUM(K11,T11)</f>
        <v>120</v>
      </c>
      <c r="AC11" s="23">
        <f>SUM(M11,V11)</f>
        <v>0</v>
      </c>
      <c r="AD11" s="305">
        <f>SUM(G11:N11,P11:W11)</f>
        <v>350</v>
      </c>
      <c r="AE11" s="305">
        <f>SUM(O11,X11)</f>
        <v>14</v>
      </c>
    </row>
    <row r="12" spans="1:31" ht="29.25" customHeight="1">
      <c r="A12" s="122">
        <v>1.2</v>
      </c>
      <c r="B12" s="6" t="s">
        <v>23</v>
      </c>
      <c r="C12" s="123" t="str">
        <f>'Fully study plan'!C7</f>
        <v>0912.4.LEK.B.HE</v>
      </c>
      <c r="D12" s="269">
        <v>2</v>
      </c>
      <c r="E12" s="97" t="s">
        <v>182</v>
      </c>
      <c r="F12" s="124"/>
      <c r="G12" s="29">
        <v>25</v>
      </c>
      <c r="H12" s="302">
        <v>10</v>
      </c>
      <c r="I12" s="302">
        <v>15</v>
      </c>
      <c r="J12" s="302">
        <v>5</v>
      </c>
      <c r="K12" s="29">
        <v>15</v>
      </c>
      <c r="L12" s="302">
        <v>5</v>
      </c>
      <c r="M12" s="29"/>
      <c r="N12" s="29"/>
      <c r="O12" s="304">
        <v>3</v>
      </c>
      <c r="P12" s="31">
        <v>10</v>
      </c>
      <c r="Q12" s="303">
        <v>15</v>
      </c>
      <c r="R12" s="303">
        <v>10</v>
      </c>
      <c r="S12" s="303">
        <v>10</v>
      </c>
      <c r="T12" s="31">
        <v>15</v>
      </c>
      <c r="U12" s="303">
        <v>15</v>
      </c>
      <c r="V12" s="31"/>
      <c r="W12" s="31"/>
      <c r="X12" s="303">
        <v>3</v>
      </c>
      <c r="Y12" s="305">
        <f>SUM(G12,I12,K12,M12,P12,R12,T12,V12)</f>
        <v>90</v>
      </c>
      <c r="Z12" s="23">
        <f>SUM(G12,P12)</f>
        <v>35</v>
      </c>
      <c r="AA12" s="305">
        <f>SUM(I12,R12)</f>
        <v>25</v>
      </c>
      <c r="AB12" s="23">
        <f>SUM(K12,T12)</f>
        <v>30</v>
      </c>
      <c r="AC12" s="23">
        <f>SUM(M12,V12)</f>
        <v>0</v>
      </c>
      <c r="AD12" s="305">
        <f>SUM(G12:N12,P12:W12)</f>
        <v>150</v>
      </c>
      <c r="AE12" s="305">
        <f>SUM(O12,X12)</f>
        <v>6</v>
      </c>
    </row>
    <row r="13" spans="1:31">
      <c r="A13" s="385" t="s">
        <v>24</v>
      </c>
      <c r="B13" s="386"/>
      <c r="C13" s="125"/>
      <c r="D13" s="126"/>
      <c r="E13" s="127"/>
      <c r="F13" s="126"/>
      <c r="G13" s="307">
        <f>SUM(G11:G12)</f>
        <v>65</v>
      </c>
      <c r="H13" s="307">
        <f t="shared" ref="H13:O13" si="0">SUM(H11:H12)</f>
        <v>40</v>
      </c>
      <c r="I13" s="307">
        <f t="shared" si="0"/>
        <v>15</v>
      </c>
      <c r="J13" s="307">
        <f t="shared" si="0"/>
        <v>5</v>
      </c>
      <c r="K13" s="126">
        <f>SUM(K11:K12)</f>
        <v>75</v>
      </c>
      <c r="L13" s="307">
        <f t="shared" si="0"/>
        <v>50</v>
      </c>
      <c r="M13" s="126">
        <f t="shared" si="0"/>
        <v>0</v>
      </c>
      <c r="N13" s="126">
        <f t="shared" si="0"/>
        <v>0</v>
      </c>
      <c r="O13" s="307">
        <f t="shared" si="0"/>
        <v>10</v>
      </c>
      <c r="P13" s="307">
        <f>SUM(P11:P12)</f>
        <v>50</v>
      </c>
      <c r="Q13" s="307">
        <f t="shared" ref="Q13:X13" si="1">SUM(Q11:Q12)</f>
        <v>45</v>
      </c>
      <c r="R13" s="307">
        <f t="shared" si="1"/>
        <v>10</v>
      </c>
      <c r="S13" s="307">
        <f t="shared" si="1"/>
        <v>10</v>
      </c>
      <c r="T13" s="126">
        <f t="shared" si="1"/>
        <v>75</v>
      </c>
      <c r="U13" s="307">
        <f>SUM(U11:U12)</f>
        <v>60</v>
      </c>
      <c r="V13" s="126">
        <f t="shared" si="1"/>
        <v>0</v>
      </c>
      <c r="W13" s="126">
        <f t="shared" si="1"/>
        <v>0</v>
      </c>
      <c r="X13" s="307">
        <f t="shared" si="1"/>
        <v>10</v>
      </c>
      <c r="Y13" s="307">
        <f>SUM(Y11:Y12)</f>
        <v>290</v>
      </c>
      <c r="Z13" s="307">
        <f t="shared" ref="Z13:AE13" si="2">SUM(Z11:Z12)</f>
        <v>115</v>
      </c>
      <c r="AA13" s="307">
        <f t="shared" si="2"/>
        <v>25</v>
      </c>
      <c r="AB13" s="126">
        <f t="shared" si="2"/>
        <v>150</v>
      </c>
      <c r="AC13" s="126">
        <f t="shared" si="2"/>
        <v>0</v>
      </c>
      <c r="AD13" s="307">
        <f>SUM(AD11:AD12)</f>
        <v>500</v>
      </c>
      <c r="AE13" s="307">
        <f t="shared" si="2"/>
        <v>20</v>
      </c>
    </row>
    <row r="14" spans="1:31" ht="22.5" customHeight="1">
      <c r="A14" s="393" t="s">
        <v>254</v>
      </c>
      <c r="B14" s="394"/>
      <c r="C14" s="129"/>
      <c r="D14" s="128"/>
      <c r="E14" s="130"/>
      <c r="F14" s="128"/>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2"/>
    </row>
    <row r="15" spans="1:31" ht="27" customHeight="1">
      <c r="A15" s="133">
        <v>2.2000000000000002</v>
      </c>
      <c r="B15" s="306" t="s">
        <v>390</v>
      </c>
      <c r="C15" s="123" t="str">
        <f>'Fully study plan'!C11</f>
        <v>0912.4.LEK.B.BCB</v>
      </c>
      <c r="D15" s="269">
        <v>2</v>
      </c>
      <c r="E15" s="122" t="s">
        <v>182</v>
      </c>
      <c r="F15" s="124"/>
      <c r="G15" s="302">
        <v>15</v>
      </c>
      <c r="H15" s="302">
        <v>10</v>
      </c>
      <c r="I15" s="302"/>
      <c r="J15" s="302"/>
      <c r="K15" s="302"/>
      <c r="L15" s="302"/>
      <c r="M15" s="302"/>
      <c r="N15" s="302"/>
      <c r="O15" s="302">
        <v>1</v>
      </c>
      <c r="P15" s="303">
        <v>15</v>
      </c>
      <c r="Q15" s="303">
        <v>15</v>
      </c>
      <c r="R15" s="31">
        <v>10</v>
      </c>
      <c r="S15" s="303">
        <v>5</v>
      </c>
      <c r="T15" s="31"/>
      <c r="U15" s="31"/>
      <c r="V15" s="31">
        <v>20</v>
      </c>
      <c r="W15" s="303">
        <v>10</v>
      </c>
      <c r="X15" s="303">
        <v>3</v>
      </c>
      <c r="Y15" s="305">
        <f>SUM(G15,I15,K15,M15,P15,R15,T15,V15)</f>
        <v>60</v>
      </c>
      <c r="Z15" s="305">
        <f>SUM(G15,P15)</f>
        <v>30</v>
      </c>
      <c r="AA15" s="23">
        <f>SUM(I15,R15)</f>
        <v>10</v>
      </c>
      <c r="AB15" s="23">
        <f>SUM(K15,T15)</f>
        <v>0</v>
      </c>
      <c r="AC15" s="23">
        <f>SUM(M15,V15)</f>
        <v>20</v>
      </c>
      <c r="AD15" s="305">
        <f>SUM(G15:N15,P15:W15)</f>
        <v>100</v>
      </c>
      <c r="AE15" s="305">
        <f>SUM(O15,X15)</f>
        <v>4</v>
      </c>
    </row>
    <row r="16" spans="1:31" ht="29.25" customHeight="1">
      <c r="A16" s="133">
        <v>2.2999999999999998</v>
      </c>
      <c r="B16" s="6" t="s">
        <v>40</v>
      </c>
      <c r="C16" s="123" t="str">
        <f>'Fully study plan'!C12</f>
        <v>0912.4.LEK.B.Ch</v>
      </c>
      <c r="D16" s="269">
        <v>1</v>
      </c>
      <c r="E16" s="122">
        <v>1</v>
      </c>
      <c r="F16" s="124"/>
      <c r="G16" s="302">
        <v>20</v>
      </c>
      <c r="H16" s="302">
        <v>20</v>
      </c>
      <c r="I16" s="29"/>
      <c r="J16" s="29"/>
      <c r="K16" s="29"/>
      <c r="L16" s="29"/>
      <c r="M16" s="29">
        <v>20</v>
      </c>
      <c r="N16" s="302">
        <v>15</v>
      </c>
      <c r="O16" s="302">
        <v>3</v>
      </c>
      <c r="P16" s="31"/>
      <c r="Q16" s="31"/>
      <c r="R16" s="31"/>
      <c r="S16" s="31"/>
      <c r="T16" s="31"/>
      <c r="U16" s="31"/>
      <c r="V16" s="31"/>
      <c r="W16" s="31"/>
      <c r="X16" s="31"/>
      <c r="Y16" s="305">
        <f t="shared" ref="Y16" si="3">SUM(G16,I16,K16,M16,P16,R16,T16,V16)</f>
        <v>40</v>
      </c>
      <c r="Z16" s="305">
        <f t="shared" ref="Z16:Z17" si="4">SUM(G16,P16)</f>
        <v>20</v>
      </c>
      <c r="AA16" s="23">
        <f t="shared" ref="AA16:AA17" si="5">SUM(I16,R16)</f>
        <v>0</v>
      </c>
      <c r="AB16" s="23">
        <f t="shared" ref="AB16:AB17" si="6">SUM(K16,T16)</f>
        <v>0</v>
      </c>
      <c r="AC16" s="23">
        <f t="shared" ref="AC16:AC17" si="7">SUM(M16,V16)</f>
        <v>20</v>
      </c>
      <c r="AD16" s="305">
        <f t="shared" ref="AD16:AD17" si="8">SUM(G16:N16,P16:W16)</f>
        <v>75</v>
      </c>
      <c r="AE16" s="305">
        <f t="shared" ref="AE16" si="9">SUM(O16,X16)</f>
        <v>3</v>
      </c>
    </row>
    <row r="17" spans="1:31" ht="33.75" customHeight="1">
      <c r="A17" s="133" t="s">
        <v>242</v>
      </c>
      <c r="B17" s="6" t="s">
        <v>41</v>
      </c>
      <c r="C17" s="123" t="str">
        <f>'Fully study plan'!C15</f>
        <v>0912.4.LEK.B.BI</v>
      </c>
      <c r="D17" s="269">
        <v>2</v>
      </c>
      <c r="E17" s="122" t="s">
        <v>182</v>
      </c>
      <c r="F17" s="124"/>
      <c r="G17" s="29">
        <v>25</v>
      </c>
      <c r="H17" s="302">
        <v>25</v>
      </c>
      <c r="I17" s="29">
        <v>25</v>
      </c>
      <c r="J17" s="302">
        <v>25</v>
      </c>
      <c r="K17" s="29"/>
      <c r="L17" s="29"/>
      <c r="M17" s="29"/>
      <c r="N17" s="29"/>
      <c r="O17" s="29">
        <v>4</v>
      </c>
      <c r="P17" s="31">
        <v>15</v>
      </c>
      <c r="Q17" s="303">
        <v>15</v>
      </c>
      <c r="R17" s="31">
        <v>10</v>
      </c>
      <c r="S17" s="303">
        <v>10</v>
      </c>
      <c r="T17" s="31"/>
      <c r="U17" s="31"/>
      <c r="V17" s="31"/>
      <c r="W17" s="31"/>
      <c r="X17" s="31">
        <v>2</v>
      </c>
      <c r="Y17" s="305">
        <f>SUM(G17,I17,K17,M17,P17,R17,T17,V17)</f>
        <v>75</v>
      </c>
      <c r="Z17" s="305">
        <f t="shared" si="4"/>
        <v>40</v>
      </c>
      <c r="AA17" s="23">
        <f t="shared" si="5"/>
        <v>35</v>
      </c>
      <c r="AB17" s="23">
        <f t="shared" si="6"/>
        <v>0</v>
      </c>
      <c r="AC17" s="23">
        <f t="shared" si="7"/>
        <v>0</v>
      </c>
      <c r="AD17" s="305">
        <f t="shared" si="8"/>
        <v>150</v>
      </c>
      <c r="AE17" s="305">
        <f>SUM(O17,X17)</f>
        <v>6</v>
      </c>
    </row>
    <row r="18" spans="1:31" ht="33.75" customHeight="1">
      <c r="A18" s="133" t="s">
        <v>243</v>
      </c>
      <c r="B18" s="6" t="s">
        <v>42</v>
      </c>
      <c r="C18" s="123" t="str">
        <f>'Fully study plan'!C16</f>
        <v>0912.4.LEK.B.FA</v>
      </c>
      <c r="D18" s="269"/>
      <c r="E18" s="309" t="s">
        <v>174</v>
      </c>
      <c r="F18" s="124"/>
      <c r="G18" s="29"/>
      <c r="H18" s="29"/>
      <c r="I18" s="29">
        <v>20</v>
      </c>
      <c r="J18" s="302">
        <v>20</v>
      </c>
      <c r="K18" s="29">
        <v>20</v>
      </c>
      <c r="L18" s="302">
        <v>15</v>
      </c>
      <c r="M18" s="29"/>
      <c r="N18" s="29"/>
      <c r="O18" s="29">
        <v>3</v>
      </c>
      <c r="P18" s="31"/>
      <c r="Q18" s="31"/>
      <c r="R18" s="31"/>
      <c r="S18" s="31"/>
      <c r="T18" s="31"/>
      <c r="U18" s="31"/>
      <c r="V18" s="31"/>
      <c r="W18" s="31"/>
      <c r="X18" s="31"/>
      <c r="Y18" s="23">
        <f>SUM(G18,I18,K18,M18,P18,R18,T18,V18)</f>
        <v>40</v>
      </c>
      <c r="Z18" s="23">
        <f t="shared" ref="Z18" si="10">SUM(G18,P18)</f>
        <v>0</v>
      </c>
      <c r="AA18" s="23">
        <f t="shared" ref="AA18" si="11">SUM(I18,R18)</f>
        <v>20</v>
      </c>
      <c r="AB18" s="23">
        <f t="shared" ref="AB18" si="12">SUM(K18,T18)</f>
        <v>20</v>
      </c>
      <c r="AC18" s="23">
        <f t="shared" ref="AC18" si="13">SUM(M18,V18)</f>
        <v>0</v>
      </c>
      <c r="AD18" s="23">
        <f t="shared" ref="AD18" si="14">SUM(G18:N18,P18:W18)</f>
        <v>75</v>
      </c>
      <c r="AE18" s="23">
        <f>SUM(O18,X18)</f>
        <v>3</v>
      </c>
    </row>
    <row r="19" spans="1:31" ht="15.75">
      <c r="A19" s="385" t="s">
        <v>24</v>
      </c>
      <c r="B19" s="386"/>
      <c r="C19" s="125"/>
      <c r="D19" s="126"/>
      <c r="E19" s="127"/>
      <c r="F19" s="126"/>
      <c r="G19" s="308">
        <f>SUM(G15:G18)</f>
        <v>60</v>
      </c>
      <c r="H19" s="308">
        <f t="shared" ref="H19" si="15">SUM(H15:H18)</f>
        <v>55</v>
      </c>
      <c r="I19" s="134">
        <f t="shared" ref="I19:P19" si="16">SUM(I15:I18)</f>
        <v>45</v>
      </c>
      <c r="J19" s="308">
        <f t="shared" si="16"/>
        <v>45</v>
      </c>
      <c r="K19" s="134">
        <f t="shared" si="16"/>
        <v>20</v>
      </c>
      <c r="L19" s="134">
        <f t="shared" si="16"/>
        <v>15</v>
      </c>
      <c r="M19" s="134">
        <f t="shared" si="16"/>
        <v>20</v>
      </c>
      <c r="N19" s="308">
        <f t="shared" si="16"/>
        <v>15</v>
      </c>
      <c r="O19" s="308">
        <f t="shared" si="16"/>
        <v>11</v>
      </c>
      <c r="P19" s="308">
        <f t="shared" si="16"/>
        <v>30</v>
      </c>
      <c r="Q19" s="308">
        <f t="shared" ref="Q19:X19" si="17">SUM(Q15:Q18)</f>
        <v>30</v>
      </c>
      <c r="R19" s="134">
        <f t="shared" si="17"/>
        <v>20</v>
      </c>
      <c r="S19" s="308">
        <f t="shared" si="17"/>
        <v>15</v>
      </c>
      <c r="T19" s="134">
        <f t="shared" si="17"/>
        <v>0</v>
      </c>
      <c r="U19" s="308">
        <f t="shared" si="17"/>
        <v>0</v>
      </c>
      <c r="V19" s="134">
        <f t="shared" si="17"/>
        <v>20</v>
      </c>
      <c r="W19" s="308">
        <f t="shared" si="17"/>
        <v>10</v>
      </c>
      <c r="X19" s="308">
        <f t="shared" si="17"/>
        <v>5</v>
      </c>
      <c r="Y19" s="308">
        <f>SUM(Y15:Y18)</f>
        <v>215</v>
      </c>
      <c r="Z19" s="308">
        <f t="shared" ref="Z19:AD19" si="18">SUM(Z15:Z18)</f>
        <v>90</v>
      </c>
      <c r="AA19" s="134">
        <f>SUM(AA15:AA18)</f>
        <v>65</v>
      </c>
      <c r="AB19" s="134">
        <f>SUM(AB15:AB18)</f>
        <v>20</v>
      </c>
      <c r="AC19" s="134">
        <f t="shared" si="18"/>
        <v>40</v>
      </c>
      <c r="AD19" s="308">
        <f t="shared" si="18"/>
        <v>400</v>
      </c>
      <c r="AE19" s="308">
        <f>SUM(AE15:AE18)</f>
        <v>16</v>
      </c>
    </row>
    <row r="20" spans="1:31" ht="19.5" customHeight="1">
      <c r="A20" s="117" t="s">
        <v>562</v>
      </c>
      <c r="B20" s="128"/>
      <c r="C20" s="129"/>
      <c r="D20" s="128"/>
      <c r="E20" s="130"/>
      <c r="F20" s="128"/>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2"/>
    </row>
    <row r="21" spans="1:31" ht="30.75" customHeight="1">
      <c r="A21" s="97">
        <v>4.0999999999999996</v>
      </c>
      <c r="B21" s="6" t="s">
        <v>43</v>
      </c>
      <c r="C21" s="123" t="str">
        <f>'Fully study plan'!C29</f>
        <v>0912.4.LEK.B.MS</v>
      </c>
      <c r="D21" s="269"/>
      <c r="E21" s="122" t="s">
        <v>180</v>
      </c>
      <c r="F21" s="124"/>
      <c r="G21" s="29"/>
      <c r="H21" s="29"/>
      <c r="I21" s="29"/>
      <c r="J21" s="29"/>
      <c r="K21" s="29"/>
      <c r="L21" s="29"/>
      <c r="M21" s="29"/>
      <c r="N21" s="29"/>
      <c r="O21" s="29"/>
      <c r="P21" s="303">
        <v>20</v>
      </c>
      <c r="Q21" s="303">
        <v>30</v>
      </c>
      <c r="R21" s="31"/>
      <c r="S21" s="31"/>
      <c r="T21" s="31"/>
      <c r="U21" s="31"/>
      <c r="V21" s="31"/>
      <c r="W21" s="31"/>
      <c r="X21" s="303">
        <v>2</v>
      </c>
      <c r="Y21" s="305">
        <f>SUM(G21,I21,K21,M21,P21,R21,T21,V21)</f>
        <v>20</v>
      </c>
      <c r="Z21" s="305">
        <f>SUM(G21,P21)</f>
        <v>20</v>
      </c>
      <c r="AA21" s="23">
        <f>SUM(I21,R21)</f>
        <v>0</v>
      </c>
      <c r="AB21" s="23">
        <f>SUM(K21,T21)</f>
        <v>0</v>
      </c>
      <c r="AC21" s="23">
        <f>SUM(M21,V21)</f>
        <v>0</v>
      </c>
      <c r="AD21" s="305">
        <f>SUM(G21:N21,P21:W21)</f>
        <v>50</v>
      </c>
      <c r="AE21" s="305">
        <f>SUM(O21,X21)</f>
        <v>2</v>
      </c>
    </row>
    <row r="22" spans="1:31" ht="24.75" customHeight="1">
      <c r="A22" s="122">
        <v>4.2</v>
      </c>
      <c r="B22" s="6" t="s">
        <v>44</v>
      </c>
      <c r="C22" s="123" t="str">
        <f>'Fully study plan'!C30</f>
        <v>0912.4.LEK.B.MP</v>
      </c>
      <c r="D22" s="269"/>
      <c r="E22" s="122" t="s">
        <v>180</v>
      </c>
      <c r="F22" s="124"/>
      <c r="G22" s="29"/>
      <c r="H22" s="302"/>
      <c r="I22" s="302"/>
      <c r="J22" s="302"/>
      <c r="K22" s="29"/>
      <c r="L22" s="29"/>
      <c r="M22" s="29"/>
      <c r="N22" s="29"/>
      <c r="O22" s="302"/>
      <c r="P22" s="31">
        <v>15</v>
      </c>
      <c r="Q22" s="31">
        <v>15</v>
      </c>
      <c r="R22" s="31">
        <v>10</v>
      </c>
      <c r="S22" s="31">
        <v>10</v>
      </c>
      <c r="T22" s="31"/>
      <c r="U22" s="31"/>
      <c r="V22" s="31"/>
      <c r="W22" s="31"/>
      <c r="X22" s="31">
        <v>2</v>
      </c>
      <c r="Y22" s="305">
        <f>SUM(G22,I22,K22,M22,P22,R22,T22,V22)</f>
        <v>25</v>
      </c>
      <c r="Z22" s="23">
        <f>SUM(G22,P22)</f>
        <v>15</v>
      </c>
      <c r="AA22" s="305">
        <f>SUM(I22,R22)</f>
        <v>10</v>
      </c>
      <c r="AB22" s="23">
        <f>SUM(K22,T22)</f>
        <v>0</v>
      </c>
      <c r="AC22" s="23">
        <f>SUM(M22,V22)</f>
        <v>0</v>
      </c>
      <c r="AD22" s="305">
        <f>SUM(G22:N22,P22:W22)</f>
        <v>50</v>
      </c>
      <c r="AE22" s="305">
        <f>SUM(O22,X22)</f>
        <v>2</v>
      </c>
    </row>
    <row r="23" spans="1:31" ht="24.75" customHeight="1">
      <c r="A23" s="97">
        <v>4.3</v>
      </c>
      <c r="B23" s="6" t="s">
        <v>45</v>
      </c>
      <c r="C23" s="123" t="str">
        <f>'Fully study plan'!C31</f>
        <v>0912.4.LEK.B.Et</v>
      </c>
      <c r="D23" s="269"/>
      <c r="E23" s="309" t="s">
        <v>180</v>
      </c>
      <c r="F23" s="124"/>
      <c r="G23" s="29"/>
      <c r="H23" s="29"/>
      <c r="I23" s="29"/>
      <c r="J23" s="29"/>
      <c r="K23" s="29"/>
      <c r="L23" s="29"/>
      <c r="M23" s="29"/>
      <c r="N23" s="29"/>
      <c r="O23" s="29"/>
      <c r="P23" s="31">
        <v>15</v>
      </c>
      <c r="Q23" s="31">
        <v>10</v>
      </c>
      <c r="R23" s="31"/>
      <c r="S23" s="31"/>
      <c r="T23" s="31"/>
      <c r="U23" s="31"/>
      <c r="V23" s="31"/>
      <c r="W23" s="31"/>
      <c r="X23" s="31">
        <v>1</v>
      </c>
      <c r="Y23" s="23">
        <f>SUM(G23,I23,K23,M23,P23,R23,T23,V23)</f>
        <v>15</v>
      </c>
      <c r="Z23" s="23">
        <f>SUM(G23,P23)</f>
        <v>15</v>
      </c>
      <c r="AA23" s="23">
        <f>SUM(I23,R23)</f>
        <v>0</v>
      </c>
      <c r="AB23" s="23">
        <f>SUM(K23,T23)</f>
        <v>0</v>
      </c>
      <c r="AC23" s="23">
        <f>SUM(M23,V23)</f>
        <v>0</v>
      </c>
      <c r="AD23" s="23">
        <f>SUM(G23:N23,P23:W23)</f>
        <v>25</v>
      </c>
      <c r="AE23" s="23">
        <f>SUM(O23,X23)</f>
        <v>1</v>
      </c>
    </row>
    <row r="24" spans="1:31" ht="24.75" customHeight="1">
      <c r="A24" s="122">
        <v>4.5</v>
      </c>
      <c r="B24" s="6" t="s">
        <v>47</v>
      </c>
      <c r="C24" s="123" t="str">
        <f>'Fully study plan'!C33</f>
        <v>0912.4.LEK.B.HM</v>
      </c>
      <c r="D24" s="269"/>
      <c r="E24" s="122" t="s">
        <v>174</v>
      </c>
      <c r="F24" s="124"/>
      <c r="G24" s="29">
        <v>30</v>
      </c>
      <c r="H24" s="29">
        <v>20</v>
      </c>
      <c r="I24" s="29"/>
      <c r="J24" s="29"/>
      <c r="K24" s="29"/>
      <c r="L24" s="29"/>
      <c r="M24" s="29"/>
      <c r="N24" s="29"/>
      <c r="O24" s="29">
        <v>2</v>
      </c>
      <c r="P24" s="31"/>
      <c r="Q24" s="31"/>
      <c r="R24" s="31"/>
      <c r="S24" s="31"/>
      <c r="T24" s="31"/>
      <c r="U24" s="31"/>
      <c r="V24" s="31"/>
      <c r="W24" s="31"/>
      <c r="X24" s="31"/>
      <c r="Y24" s="23">
        <f>SUM(G24,I24,K24,M24,P24,R24,T24,V24)</f>
        <v>30</v>
      </c>
      <c r="Z24" s="23">
        <f>SUM(G24,P24)</f>
        <v>30</v>
      </c>
      <c r="AA24" s="23">
        <f>SUM(I24,R24)</f>
        <v>0</v>
      </c>
      <c r="AB24" s="23">
        <f>SUM(K24,T24)</f>
        <v>0</v>
      </c>
      <c r="AC24" s="23">
        <f>SUM(M24,V24)</f>
        <v>0</v>
      </c>
      <c r="AD24" s="23">
        <f>SUM(G24:N24,P24:W24)</f>
        <v>50</v>
      </c>
      <c r="AE24" s="23">
        <f>SUM(O24,X24)</f>
        <v>2</v>
      </c>
    </row>
    <row r="25" spans="1:31" ht="24.75" customHeight="1">
      <c r="A25" s="97" t="s">
        <v>274</v>
      </c>
      <c r="B25" s="8" t="s">
        <v>113</v>
      </c>
      <c r="C25" s="123" t="str">
        <f>'Fully study plan'!C35</f>
        <v>0912.4.LEK.A.BP</v>
      </c>
      <c r="D25" s="269"/>
      <c r="E25" s="135">
        <v>1</v>
      </c>
      <c r="F25" s="269"/>
      <c r="G25" s="29"/>
      <c r="H25" s="29"/>
      <c r="I25" s="29">
        <v>50</v>
      </c>
      <c r="J25" s="29">
        <v>10</v>
      </c>
      <c r="K25" s="29"/>
      <c r="L25" s="29"/>
      <c r="M25" s="29"/>
      <c r="N25" s="29"/>
      <c r="O25" s="29">
        <v>2</v>
      </c>
      <c r="P25" s="31"/>
      <c r="Q25" s="31"/>
      <c r="R25" s="31"/>
      <c r="S25" s="31"/>
      <c r="T25" s="31"/>
      <c r="U25" s="31"/>
      <c r="V25" s="31"/>
      <c r="W25" s="31"/>
      <c r="X25" s="31"/>
      <c r="Y25" s="23">
        <f>SUM(G25,I25,K25,M25,P25,R25,T25,V25)</f>
        <v>50</v>
      </c>
      <c r="Z25" s="23">
        <f>SUM(G25,P25)</f>
        <v>0</v>
      </c>
      <c r="AA25" s="23">
        <f>SUM(I25,R25)</f>
        <v>50</v>
      </c>
      <c r="AB25" s="23">
        <f>SUM(K25,T25)</f>
        <v>0</v>
      </c>
      <c r="AC25" s="23">
        <f>SUM(M25,V25)</f>
        <v>0</v>
      </c>
      <c r="AD25" s="23">
        <f>SUM(G25:N25,P25:W25)</f>
        <v>60</v>
      </c>
      <c r="AE25" s="23">
        <f>SUM(O25,X25)</f>
        <v>2</v>
      </c>
    </row>
    <row r="26" spans="1:31" ht="15.75">
      <c r="A26" s="385" t="s">
        <v>24</v>
      </c>
      <c r="B26" s="386"/>
      <c r="C26" s="125"/>
      <c r="D26" s="126"/>
      <c r="E26" s="136"/>
      <c r="F26" s="126"/>
      <c r="G26" s="308">
        <f t="shared" ref="G26:V26" si="19">SUM(G21:G25)</f>
        <v>30</v>
      </c>
      <c r="H26" s="308">
        <f t="shared" si="19"/>
        <v>20</v>
      </c>
      <c r="I26" s="134">
        <f t="shared" si="19"/>
        <v>50</v>
      </c>
      <c r="J26" s="134">
        <f t="shared" si="19"/>
        <v>10</v>
      </c>
      <c r="K26" s="134">
        <f t="shared" si="19"/>
        <v>0</v>
      </c>
      <c r="L26" s="134">
        <f t="shared" si="19"/>
        <v>0</v>
      </c>
      <c r="M26" s="134">
        <f t="shared" si="19"/>
        <v>0</v>
      </c>
      <c r="N26" s="134">
        <f t="shared" si="19"/>
        <v>0</v>
      </c>
      <c r="O26" s="308">
        <f t="shared" si="19"/>
        <v>4</v>
      </c>
      <c r="P26" s="308">
        <f t="shared" si="19"/>
        <v>50</v>
      </c>
      <c r="Q26" s="308">
        <f t="shared" si="19"/>
        <v>55</v>
      </c>
      <c r="R26" s="134">
        <f t="shared" si="19"/>
        <v>10</v>
      </c>
      <c r="S26" s="134">
        <f t="shared" si="19"/>
        <v>10</v>
      </c>
      <c r="T26" s="134">
        <f t="shared" si="19"/>
        <v>0</v>
      </c>
      <c r="U26" s="134">
        <f t="shared" si="19"/>
        <v>0</v>
      </c>
      <c r="V26" s="134">
        <f t="shared" si="19"/>
        <v>0</v>
      </c>
      <c r="W26" s="134">
        <f ca="1">SUM(W21:W26)</f>
        <v>0</v>
      </c>
      <c r="X26" s="308">
        <f>SUM(X21:X25)</f>
        <v>5</v>
      </c>
      <c r="Y26" s="308">
        <f>SUM(Y21:Y25)</f>
        <v>140</v>
      </c>
      <c r="Z26" s="308">
        <f>SUM(Z21:Z25)</f>
        <v>80</v>
      </c>
      <c r="AA26" s="134">
        <f>SUM(AA21:AA25)</f>
        <v>60</v>
      </c>
      <c r="AB26" s="134">
        <f>SUM(AB21:AB24)</f>
        <v>0</v>
      </c>
      <c r="AC26" s="134">
        <f>SUM(AC21:AC24)</f>
        <v>0</v>
      </c>
      <c r="AD26" s="308">
        <f>SUM(AD21:AD25)</f>
        <v>235</v>
      </c>
      <c r="AE26" s="308">
        <f>SUM(AE21:AE25)</f>
        <v>9</v>
      </c>
    </row>
    <row r="27" spans="1:31" ht="20.25" customHeight="1">
      <c r="A27" s="117" t="s">
        <v>255</v>
      </c>
      <c r="B27" s="128"/>
      <c r="C27" s="129"/>
      <c r="D27" s="128"/>
      <c r="E27" s="137"/>
      <c r="F27" s="128"/>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2"/>
    </row>
    <row r="28" spans="1:31" ht="28.5" customHeight="1">
      <c r="A28" s="97">
        <v>9.1</v>
      </c>
      <c r="B28" s="138" t="s">
        <v>48</v>
      </c>
      <c r="C28" s="123" t="str">
        <f>'Fully study plan'!C90</f>
        <v>0912.4.LEK.F.FA</v>
      </c>
      <c r="D28" s="269"/>
      <c r="E28" s="122">
        <v>2</v>
      </c>
      <c r="F28" s="124"/>
      <c r="G28" s="29"/>
      <c r="H28" s="29"/>
      <c r="I28" s="29"/>
      <c r="J28" s="29"/>
      <c r="K28" s="29"/>
      <c r="L28" s="29"/>
      <c r="M28" s="29"/>
      <c r="N28" s="29"/>
      <c r="O28" s="29"/>
      <c r="P28" s="31"/>
      <c r="Q28" s="31"/>
      <c r="R28" s="31"/>
      <c r="S28" s="31"/>
      <c r="T28" s="31">
        <v>120</v>
      </c>
      <c r="U28" s="31"/>
      <c r="V28" s="31"/>
      <c r="W28" s="31"/>
      <c r="X28" s="31">
        <v>4</v>
      </c>
      <c r="Y28" s="23">
        <f>SUM(G28,I28,K28,M28,P28,R28,T28,V28)</f>
        <v>120</v>
      </c>
      <c r="Z28" s="23">
        <f>SUM(G28,P28)</f>
        <v>0</v>
      </c>
      <c r="AA28" s="23">
        <f>SUM(I28,R28)</f>
        <v>0</v>
      </c>
      <c r="AB28" s="23">
        <f>SUM(K28,T28)</f>
        <v>120</v>
      </c>
      <c r="AC28" s="23">
        <f>SUM(M28,V28)</f>
        <v>0</v>
      </c>
      <c r="AD28" s="23">
        <f>SUM(G28:N28,P28:W28)</f>
        <v>120</v>
      </c>
      <c r="AE28" s="23">
        <f>SUM(O28,X28)</f>
        <v>4</v>
      </c>
    </row>
    <row r="29" spans="1:31" ht="15.75">
      <c r="A29" s="385" t="s">
        <v>24</v>
      </c>
      <c r="B29" s="386"/>
      <c r="C29" s="125"/>
      <c r="D29" s="126"/>
      <c r="E29" s="136"/>
      <c r="F29" s="126"/>
      <c r="G29" s="134">
        <f>SUM(G28:G28)</f>
        <v>0</v>
      </c>
      <c r="H29" s="134">
        <f t="shared" ref="H29:X29" si="20">SUM(H28:H28)</f>
        <v>0</v>
      </c>
      <c r="I29" s="134">
        <f t="shared" si="20"/>
        <v>0</v>
      </c>
      <c r="J29" s="134">
        <f t="shared" si="20"/>
        <v>0</v>
      </c>
      <c r="K29" s="134">
        <f t="shared" si="20"/>
        <v>0</v>
      </c>
      <c r="L29" s="134">
        <f t="shared" si="20"/>
        <v>0</v>
      </c>
      <c r="M29" s="134">
        <f t="shared" si="20"/>
        <v>0</v>
      </c>
      <c r="N29" s="134">
        <f t="shared" si="20"/>
        <v>0</v>
      </c>
      <c r="O29" s="134">
        <f t="shared" si="20"/>
        <v>0</v>
      </c>
      <c r="P29" s="134">
        <f t="shared" si="20"/>
        <v>0</v>
      </c>
      <c r="Q29" s="134">
        <f t="shared" si="20"/>
        <v>0</v>
      </c>
      <c r="R29" s="134">
        <f t="shared" si="20"/>
        <v>0</v>
      </c>
      <c r="S29" s="134">
        <f t="shared" si="20"/>
        <v>0</v>
      </c>
      <c r="T29" s="134">
        <f t="shared" si="20"/>
        <v>120</v>
      </c>
      <c r="U29" s="134">
        <f t="shared" si="20"/>
        <v>0</v>
      </c>
      <c r="V29" s="134">
        <f t="shared" si="20"/>
        <v>0</v>
      </c>
      <c r="W29" s="134">
        <f t="shared" si="20"/>
        <v>0</v>
      </c>
      <c r="X29" s="134">
        <f t="shared" si="20"/>
        <v>4</v>
      </c>
      <c r="Y29" s="134">
        <f>SUM(Y28:Y28)</f>
        <v>120</v>
      </c>
      <c r="Z29" s="134">
        <f>SUM(G29,P29)</f>
        <v>0</v>
      </c>
      <c r="AA29" s="134">
        <f>SUM(I29,R29)</f>
        <v>0</v>
      </c>
      <c r="AB29" s="134">
        <f>SUM(K29,T29)</f>
        <v>120</v>
      </c>
      <c r="AC29" s="134">
        <f>SUM(M29,V29)</f>
        <v>0</v>
      </c>
      <c r="AD29" s="134">
        <f>SUM(AD28:AD28)</f>
        <v>120</v>
      </c>
      <c r="AE29" s="134">
        <f>SUM(AE28:AE28)</f>
        <v>4</v>
      </c>
    </row>
    <row r="30" spans="1:31" ht="25.5" customHeight="1">
      <c r="A30" s="117" t="s">
        <v>266</v>
      </c>
      <c r="B30" s="139"/>
      <c r="C30" s="140"/>
      <c r="D30" s="139"/>
      <c r="E30" s="141"/>
      <c r="F30" s="139"/>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3"/>
    </row>
    <row r="31" spans="1:31" ht="24" customHeight="1">
      <c r="A31" s="97">
        <v>10.3</v>
      </c>
      <c r="B31" s="8" t="s">
        <v>49</v>
      </c>
      <c r="C31" s="123" t="str">
        <f>'Fully study plan'!C100</f>
        <v>0912.4.LEK.A.Lat</v>
      </c>
      <c r="D31" s="269"/>
      <c r="E31" s="135">
        <v>1</v>
      </c>
      <c r="F31" s="269"/>
      <c r="G31" s="29"/>
      <c r="H31" s="29"/>
      <c r="I31" s="29">
        <v>30</v>
      </c>
      <c r="J31" s="302">
        <v>20</v>
      </c>
      <c r="K31" s="29"/>
      <c r="L31" s="29"/>
      <c r="M31" s="29"/>
      <c r="N31" s="29"/>
      <c r="O31" s="302">
        <v>2</v>
      </c>
      <c r="P31" s="31"/>
      <c r="Q31" s="31"/>
      <c r="R31" s="31"/>
      <c r="S31" s="31"/>
      <c r="T31" s="31"/>
      <c r="U31" s="31"/>
      <c r="V31" s="31"/>
      <c r="W31" s="31"/>
      <c r="X31" s="31"/>
      <c r="Y31" s="23">
        <f>SUM(G31,I31,K31,M31,P31,R31,T31,V31)</f>
        <v>30</v>
      </c>
      <c r="Z31" s="23">
        <f>SUM(G31,P31)</f>
        <v>0</v>
      </c>
      <c r="AA31" s="23">
        <f>SUM(I31,R31)</f>
        <v>30</v>
      </c>
      <c r="AB31" s="23">
        <f>SUM(K31,T31)</f>
        <v>0</v>
      </c>
      <c r="AC31" s="23">
        <f>SUM(M31,V31)</f>
        <v>0</v>
      </c>
      <c r="AD31" s="305">
        <f>SUM(G31:N31,P31:W31)</f>
        <v>50</v>
      </c>
      <c r="AE31" s="305">
        <f>SUM(O31,X31)</f>
        <v>2</v>
      </c>
    </row>
    <row r="32" spans="1:31" ht="24" customHeight="1">
      <c r="A32" s="97">
        <v>10.4</v>
      </c>
      <c r="B32" s="8" t="s">
        <v>50</v>
      </c>
      <c r="C32" s="123" t="str">
        <f>'Fully study plan'!C101</f>
        <v>0912.4.LEK.A.LI</v>
      </c>
      <c r="D32" s="269"/>
      <c r="E32" s="135"/>
      <c r="F32" s="124">
        <v>1</v>
      </c>
      <c r="G32" s="29"/>
      <c r="H32" s="29"/>
      <c r="I32" s="29">
        <v>2</v>
      </c>
      <c r="J32" s="29"/>
      <c r="K32" s="29"/>
      <c r="L32" s="29"/>
      <c r="M32" s="29"/>
      <c r="N32" s="29"/>
      <c r="O32" s="29">
        <v>0</v>
      </c>
      <c r="P32" s="31"/>
      <c r="Q32" s="31"/>
      <c r="R32" s="31"/>
      <c r="S32" s="31"/>
      <c r="T32" s="31"/>
      <c r="U32" s="31"/>
      <c r="V32" s="31"/>
      <c r="W32" s="31"/>
      <c r="X32" s="31"/>
      <c r="Y32" s="23">
        <f>SUM(G32,I32,K32,M32,P32,R32,T32,V32)</f>
        <v>2</v>
      </c>
      <c r="Z32" s="23">
        <f>SUM(G32,P32)</f>
        <v>0</v>
      </c>
      <c r="AA32" s="23">
        <f>SUM(I32,R32)</f>
        <v>2</v>
      </c>
      <c r="AB32" s="23">
        <f>SUM(K32,T32)</f>
        <v>0</v>
      </c>
      <c r="AC32" s="23">
        <f>SUM(M32,V32)</f>
        <v>0</v>
      </c>
      <c r="AD32" s="23">
        <f>SUM(G32:N32,P32:W32)</f>
        <v>2</v>
      </c>
      <c r="AE32" s="23">
        <f>SUM(O32,X32)</f>
        <v>0</v>
      </c>
    </row>
    <row r="33" spans="1:31" ht="30" customHeight="1">
      <c r="A33" s="97">
        <v>10.5</v>
      </c>
      <c r="B33" s="8" t="s">
        <v>51</v>
      </c>
      <c r="C33" s="123" t="str">
        <f>'Fully study plan'!C102</f>
        <v>0912.4.LEK.A.EHS</v>
      </c>
      <c r="D33" s="269"/>
      <c r="E33" s="135"/>
      <c r="F33" s="124">
        <v>1</v>
      </c>
      <c r="G33" s="29">
        <v>5</v>
      </c>
      <c r="H33" s="29"/>
      <c r="I33" s="29"/>
      <c r="J33" s="29"/>
      <c r="K33" s="29"/>
      <c r="L33" s="29"/>
      <c r="M33" s="29"/>
      <c r="N33" s="29"/>
      <c r="O33" s="29">
        <v>0</v>
      </c>
      <c r="P33" s="31"/>
      <c r="Q33" s="31"/>
      <c r="R33" s="31"/>
      <c r="S33" s="31"/>
      <c r="T33" s="31"/>
      <c r="U33" s="31"/>
      <c r="V33" s="31"/>
      <c r="W33" s="31"/>
      <c r="X33" s="31"/>
      <c r="Y33" s="23">
        <f>SUM(G33,I33,K33,M33,P33,R33,T33,V33)</f>
        <v>5</v>
      </c>
      <c r="Z33" s="23">
        <f>SUM(G33,P33)</f>
        <v>5</v>
      </c>
      <c r="AA33" s="23">
        <f>SUM(I33,R33)</f>
        <v>0</v>
      </c>
      <c r="AB33" s="23">
        <f>SUM(K33,T33)</f>
        <v>0</v>
      </c>
      <c r="AC33" s="23">
        <f>SUM(M33,V33)</f>
        <v>0</v>
      </c>
      <c r="AD33" s="23">
        <f>SUM(G33:N33,P33:W33)</f>
        <v>5</v>
      </c>
      <c r="AE33" s="23">
        <f>SUM(O33,X33)</f>
        <v>0</v>
      </c>
    </row>
    <row r="34" spans="1:31" ht="39.75" customHeight="1">
      <c r="A34" s="390" t="s">
        <v>275</v>
      </c>
      <c r="B34" s="391"/>
      <c r="C34" s="392"/>
      <c r="D34" s="269"/>
      <c r="E34" s="135">
        <v>2</v>
      </c>
      <c r="F34" s="144"/>
      <c r="G34" s="29"/>
      <c r="H34" s="29"/>
      <c r="I34" s="29"/>
      <c r="J34" s="29"/>
      <c r="K34" s="29"/>
      <c r="L34" s="29"/>
      <c r="M34" s="29"/>
      <c r="N34" s="29"/>
      <c r="O34" s="29">
        <v>0</v>
      </c>
      <c r="P34" s="31"/>
      <c r="Q34" s="31"/>
      <c r="R34" s="303">
        <v>30</v>
      </c>
      <c r="S34" s="303">
        <v>20</v>
      </c>
      <c r="T34" s="31"/>
      <c r="U34" s="31"/>
      <c r="V34" s="31"/>
      <c r="W34" s="31"/>
      <c r="X34" s="31">
        <v>2</v>
      </c>
      <c r="Y34" s="305">
        <f>SUM(G34,I34,K34,M34,P34,R34,T34,V34)</f>
        <v>30</v>
      </c>
      <c r="Z34" s="23">
        <f>SUM(G34,P34)</f>
        <v>0</v>
      </c>
      <c r="AA34" s="305">
        <f>SUM(I34,R34)</f>
        <v>30</v>
      </c>
      <c r="AB34" s="23">
        <f>AF37</f>
        <v>0</v>
      </c>
      <c r="AC34" s="23">
        <f>SUM(M34,V34)</f>
        <v>0</v>
      </c>
      <c r="AD34" s="23">
        <f>SUM(G34:N34,P34:W34)</f>
        <v>50</v>
      </c>
      <c r="AE34" s="23">
        <f>SUM(O34,X34)</f>
        <v>2</v>
      </c>
    </row>
    <row r="35" spans="1:31" ht="15.75">
      <c r="A35" s="385" t="s">
        <v>24</v>
      </c>
      <c r="B35" s="386"/>
      <c r="C35" s="125"/>
      <c r="D35" s="126"/>
      <c r="E35" s="136"/>
      <c r="F35" s="126"/>
      <c r="G35" s="134">
        <f>SUM(G31:G34)</f>
        <v>5</v>
      </c>
      <c r="H35" s="134">
        <f t="shared" ref="H35:O35" si="21">SUM(H31:H34)</f>
        <v>0</v>
      </c>
      <c r="I35" s="134">
        <f t="shared" si="21"/>
        <v>32</v>
      </c>
      <c r="J35" s="134">
        <f t="shared" si="21"/>
        <v>20</v>
      </c>
      <c r="K35" s="134">
        <f t="shared" si="21"/>
        <v>0</v>
      </c>
      <c r="L35" s="134">
        <f t="shared" si="21"/>
        <v>0</v>
      </c>
      <c r="M35" s="134">
        <f t="shared" si="21"/>
        <v>0</v>
      </c>
      <c r="N35" s="134">
        <f t="shared" si="21"/>
        <v>0</v>
      </c>
      <c r="O35" s="134">
        <f t="shared" si="21"/>
        <v>2</v>
      </c>
      <c r="P35" s="134">
        <f>SUM(P31:P34)</f>
        <v>0</v>
      </c>
      <c r="Q35" s="134">
        <f t="shared" ref="Q35:X35" si="22">SUM(Q31:Q34)</f>
        <v>0</v>
      </c>
      <c r="R35" s="308">
        <f t="shared" si="22"/>
        <v>30</v>
      </c>
      <c r="S35" s="308">
        <f t="shared" si="22"/>
        <v>20</v>
      </c>
      <c r="T35" s="134">
        <f t="shared" si="22"/>
        <v>0</v>
      </c>
      <c r="U35" s="134">
        <f t="shared" si="22"/>
        <v>0</v>
      </c>
      <c r="V35" s="134">
        <f t="shared" si="22"/>
        <v>0</v>
      </c>
      <c r="W35" s="134">
        <f t="shared" si="22"/>
        <v>0</v>
      </c>
      <c r="X35" s="134">
        <f t="shared" si="22"/>
        <v>2</v>
      </c>
      <c r="Y35" s="308">
        <f>SUM(Y31:Y34)</f>
        <v>67</v>
      </c>
      <c r="Z35" s="134">
        <f>SUM(Z31:Z33)</f>
        <v>5</v>
      </c>
      <c r="AA35" s="308">
        <f>SUM(AA31:AA34)</f>
        <v>62</v>
      </c>
      <c r="AB35" s="134">
        <f>SUM(AB31:AB33)</f>
        <v>0</v>
      </c>
      <c r="AC35" s="134">
        <f>SUM(AC31:AC33)</f>
        <v>0</v>
      </c>
      <c r="AD35" s="308">
        <f>SUM(AD31:AD34)</f>
        <v>107</v>
      </c>
      <c r="AE35" s="308">
        <f>SUM(AE31:AE34)</f>
        <v>4</v>
      </c>
    </row>
    <row r="36" spans="1:31" ht="22.5" customHeight="1">
      <c r="A36" s="117" t="s">
        <v>256</v>
      </c>
      <c r="B36" s="128"/>
      <c r="C36" s="129"/>
      <c r="D36" s="128"/>
      <c r="E36" s="137"/>
      <c r="F36" s="128"/>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2"/>
    </row>
    <row r="37" spans="1:31" ht="23.25" customHeight="1">
      <c r="A37" s="97">
        <v>1</v>
      </c>
      <c r="B37" s="380" t="s">
        <v>91</v>
      </c>
      <c r="C37" s="381"/>
      <c r="D37" s="269"/>
      <c r="E37" s="122">
        <v>1</v>
      </c>
      <c r="F37" s="124"/>
      <c r="G37" s="29">
        <v>15</v>
      </c>
      <c r="H37" s="29">
        <v>10</v>
      </c>
      <c r="I37" s="29"/>
      <c r="J37" s="29"/>
      <c r="K37" s="29"/>
      <c r="L37" s="29"/>
      <c r="M37" s="29"/>
      <c r="N37" s="29"/>
      <c r="O37" s="29">
        <v>1</v>
      </c>
      <c r="P37" s="31"/>
      <c r="Q37" s="31"/>
      <c r="R37" s="31"/>
      <c r="S37" s="31"/>
      <c r="T37" s="31"/>
      <c r="U37" s="31"/>
      <c r="V37" s="31"/>
      <c r="W37" s="31"/>
      <c r="X37" s="31"/>
      <c r="Y37" s="23">
        <f>SUM(G37,I37,K37,M37,P37,R37,T37,V37)</f>
        <v>15</v>
      </c>
      <c r="Z37" s="23">
        <f>SUM(G37,P37)</f>
        <v>15</v>
      </c>
      <c r="AA37" s="23">
        <f>SUM(I37,R37)</f>
        <v>0</v>
      </c>
      <c r="AB37" s="23">
        <f>SUM(K37,T37)</f>
        <v>0</v>
      </c>
      <c r="AC37" s="23">
        <f>SUM(M37,V37)</f>
        <v>0</v>
      </c>
      <c r="AD37" s="23">
        <f>SUM(G37:N37,P37:W37)</f>
        <v>25</v>
      </c>
      <c r="AE37" s="23">
        <f>SUM(O37,X37)</f>
        <v>1</v>
      </c>
    </row>
    <row r="38" spans="1:31" ht="23.25" customHeight="1">
      <c r="A38" s="330" t="s">
        <v>180</v>
      </c>
      <c r="B38" s="374" t="s">
        <v>91</v>
      </c>
      <c r="C38" s="375"/>
      <c r="D38" s="249"/>
      <c r="E38" s="309" t="s">
        <v>174</v>
      </c>
      <c r="F38" s="111"/>
      <c r="G38" s="302">
        <v>15</v>
      </c>
      <c r="H38" s="302">
        <v>10</v>
      </c>
      <c r="I38" s="302"/>
      <c r="J38" s="302"/>
      <c r="K38" s="302"/>
      <c r="L38" s="302"/>
      <c r="M38" s="302"/>
      <c r="N38" s="302"/>
      <c r="O38" s="302">
        <v>1</v>
      </c>
      <c r="P38" s="303"/>
      <c r="Q38" s="303"/>
      <c r="R38" s="303"/>
      <c r="S38" s="303"/>
      <c r="T38" s="303"/>
      <c r="U38" s="303"/>
      <c r="V38" s="303"/>
      <c r="W38" s="303"/>
      <c r="X38" s="303"/>
      <c r="Y38" s="305">
        <f>SUM(G38,I38,K38,M38,P38,R38,T38,V38)</f>
        <v>15</v>
      </c>
      <c r="Z38" s="305">
        <f>SUM(G38,P38)</f>
        <v>15</v>
      </c>
      <c r="AA38" s="305">
        <f>SUM(I38,R38)</f>
        <v>0</v>
      </c>
      <c r="AB38" s="305">
        <f>SUM(K38,T38)</f>
        <v>0</v>
      </c>
      <c r="AC38" s="305">
        <f>SUM(M38,V38)</f>
        <v>0</v>
      </c>
      <c r="AD38" s="305">
        <f>SUM(G38:N38,P38:W38)</f>
        <v>25</v>
      </c>
      <c r="AE38" s="305">
        <f>SUM(O38,X38)</f>
        <v>1</v>
      </c>
    </row>
    <row r="39" spans="1:31" ht="23.25" customHeight="1">
      <c r="A39" s="330" t="s">
        <v>173</v>
      </c>
      <c r="B39" s="374" t="s">
        <v>91</v>
      </c>
      <c r="C39" s="375"/>
      <c r="D39" s="249"/>
      <c r="E39" s="309" t="s">
        <v>180</v>
      </c>
      <c r="F39" s="111"/>
      <c r="G39" s="302">
        <v>15</v>
      </c>
      <c r="H39" s="302">
        <v>10</v>
      </c>
      <c r="I39" s="302"/>
      <c r="J39" s="302"/>
      <c r="K39" s="302"/>
      <c r="L39" s="302"/>
      <c r="M39" s="302"/>
      <c r="N39" s="302"/>
      <c r="O39" s="302">
        <v>1</v>
      </c>
      <c r="P39" s="303"/>
      <c r="Q39" s="303"/>
      <c r="R39" s="303"/>
      <c r="S39" s="303"/>
      <c r="T39" s="303"/>
      <c r="U39" s="303"/>
      <c r="V39" s="303"/>
      <c r="W39" s="303"/>
      <c r="X39" s="303"/>
      <c r="Y39" s="305">
        <f>SUM(G39,I39,K39,M39,P39,R39,T39,V39)</f>
        <v>15</v>
      </c>
      <c r="Z39" s="305">
        <f>SUM(G39,P39)</f>
        <v>15</v>
      </c>
      <c r="AA39" s="305">
        <f>SUM(I39,R39)</f>
        <v>0</v>
      </c>
      <c r="AB39" s="305">
        <f>SUM(K39,T39)</f>
        <v>0</v>
      </c>
      <c r="AC39" s="305">
        <f>SUM(M39,V39)</f>
        <v>0</v>
      </c>
      <c r="AD39" s="305">
        <f>SUM(G39:N39,P39:W39)</f>
        <v>25</v>
      </c>
      <c r="AE39" s="305">
        <f>SUM(O39,X39)</f>
        <v>1</v>
      </c>
    </row>
    <row r="40" spans="1:31" ht="23.25" customHeight="1">
      <c r="A40" s="330" t="s">
        <v>13</v>
      </c>
      <c r="B40" s="374" t="s">
        <v>91</v>
      </c>
      <c r="C40" s="375"/>
      <c r="D40" s="249"/>
      <c r="E40" s="309">
        <v>2</v>
      </c>
      <c r="F40" s="111"/>
      <c r="G40" s="302"/>
      <c r="H40" s="302"/>
      <c r="I40" s="302"/>
      <c r="J40" s="302"/>
      <c r="K40" s="302"/>
      <c r="L40" s="302"/>
      <c r="M40" s="302"/>
      <c r="N40" s="310"/>
      <c r="O40" s="302"/>
      <c r="P40" s="303">
        <v>15</v>
      </c>
      <c r="Q40" s="303">
        <v>10</v>
      </c>
      <c r="R40" s="303">
        <v>15</v>
      </c>
      <c r="S40" s="303">
        <v>10</v>
      </c>
      <c r="T40" s="303"/>
      <c r="U40" s="303"/>
      <c r="V40" s="303"/>
      <c r="W40" s="303"/>
      <c r="X40" s="303">
        <v>2</v>
      </c>
      <c r="Y40" s="305">
        <f>SUM(G40,I40,K40,M40,P40,R40,T40,V40)</f>
        <v>30</v>
      </c>
      <c r="Z40" s="305">
        <f>SUM(G40,P40)</f>
        <v>15</v>
      </c>
      <c r="AA40" s="305">
        <f>SUM(I40,R40)</f>
        <v>15</v>
      </c>
      <c r="AB40" s="305">
        <f>SUM(K40,T40)</f>
        <v>0</v>
      </c>
      <c r="AC40" s="305">
        <f>SUM(M40,V40)</f>
        <v>0</v>
      </c>
      <c r="AD40" s="305">
        <f>SUM(G40:N40,P40:W40)</f>
        <v>50</v>
      </c>
      <c r="AE40" s="305">
        <f>SUM(O40,X40)</f>
        <v>2</v>
      </c>
    </row>
    <row r="41" spans="1:31" ht="23.25" customHeight="1">
      <c r="A41" s="330" t="s">
        <v>15</v>
      </c>
      <c r="B41" s="374" t="s">
        <v>91</v>
      </c>
      <c r="C41" s="375"/>
      <c r="D41" s="249"/>
      <c r="E41" s="309">
        <v>2</v>
      </c>
      <c r="F41" s="111"/>
      <c r="G41" s="302"/>
      <c r="H41" s="302"/>
      <c r="I41" s="302"/>
      <c r="J41" s="302"/>
      <c r="K41" s="302"/>
      <c r="L41" s="302"/>
      <c r="M41" s="302"/>
      <c r="N41" s="310"/>
      <c r="O41" s="302"/>
      <c r="P41" s="303"/>
      <c r="Q41" s="303"/>
      <c r="R41" s="303">
        <v>25</v>
      </c>
      <c r="S41" s="303">
        <v>25</v>
      </c>
      <c r="T41" s="303"/>
      <c r="U41" s="303"/>
      <c r="V41" s="303"/>
      <c r="W41" s="303"/>
      <c r="X41" s="303">
        <v>2</v>
      </c>
      <c r="Y41" s="305">
        <f>SUM(G41,I41,K41,M41,P41,R41,T41,V41)</f>
        <v>25</v>
      </c>
      <c r="Z41" s="305">
        <f>SUM(G41,P41)</f>
        <v>0</v>
      </c>
      <c r="AA41" s="305">
        <f>SUM(I41,R41)</f>
        <v>25</v>
      </c>
      <c r="AB41" s="305">
        <f>SUM(K41,T41)</f>
        <v>0</v>
      </c>
      <c r="AC41" s="305">
        <f>SUM(M41,V41)</f>
        <v>0</v>
      </c>
      <c r="AD41" s="305">
        <f>SUM(G41:N41,P41:W41)</f>
        <v>50</v>
      </c>
      <c r="AE41" s="305">
        <f>SUM(O41,X41)</f>
        <v>2</v>
      </c>
    </row>
    <row r="42" spans="1:31" s="10" customFormat="1" ht="21.75" customHeight="1">
      <c r="A42" s="145"/>
      <c r="B42" s="146" t="s">
        <v>24</v>
      </c>
      <c r="C42" s="147"/>
      <c r="D42" s="148"/>
      <c r="E42" s="145"/>
      <c r="F42" s="148"/>
      <c r="G42" s="311">
        <f>SUM(G37:G41)</f>
        <v>45</v>
      </c>
      <c r="H42" s="311">
        <f>SUM(H37:H41)</f>
        <v>30</v>
      </c>
      <c r="I42" s="311">
        <f>SUM(I37:I41)</f>
        <v>0</v>
      </c>
      <c r="J42" s="311">
        <f>SUM(J37:J41)</f>
        <v>0</v>
      </c>
      <c r="K42" s="149">
        <f t="shared" ref="K42:N42" si="23">SUM(K37:K41)</f>
        <v>0</v>
      </c>
      <c r="L42" s="149">
        <f t="shared" si="23"/>
        <v>0</v>
      </c>
      <c r="M42" s="149">
        <f t="shared" si="23"/>
        <v>0</v>
      </c>
      <c r="N42" s="149">
        <f t="shared" si="23"/>
        <v>0</v>
      </c>
      <c r="O42" s="311">
        <f>SUM(O37:O41)</f>
        <v>3</v>
      </c>
      <c r="P42" s="311">
        <f>SUM(P37:P41)</f>
        <v>15</v>
      </c>
      <c r="Q42" s="149">
        <f t="shared" ref="Q42:AE42" si="24">SUM(Q37:Q41)</f>
        <v>10</v>
      </c>
      <c r="R42" s="311">
        <f>SUM(R37:R41)</f>
        <v>40</v>
      </c>
      <c r="S42" s="311">
        <f t="shared" si="24"/>
        <v>35</v>
      </c>
      <c r="T42" s="311">
        <f t="shared" si="24"/>
        <v>0</v>
      </c>
      <c r="U42" s="311">
        <f t="shared" si="24"/>
        <v>0</v>
      </c>
      <c r="V42" s="149">
        <f>SUM(V37:V41)</f>
        <v>0</v>
      </c>
      <c r="W42" s="149">
        <f t="shared" si="24"/>
        <v>0</v>
      </c>
      <c r="X42" s="311">
        <f>SUM(X37:X41)</f>
        <v>4</v>
      </c>
      <c r="Y42" s="311">
        <f t="shared" si="24"/>
        <v>100</v>
      </c>
      <c r="Z42" s="311">
        <f t="shared" si="24"/>
        <v>60</v>
      </c>
      <c r="AA42" s="311">
        <f t="shared" si="24"/>
        <v>40</v>
      </c>
      <c r="AB42" s="311">
        <f t="shared" si="24"/>
        <v>0</v>
      </c>
      <c r="AC42" s="149">
        <f t="shared" si="24"/>
        <v>0</v>
      </c>
      <c r="AD42" s="311">
        <f t="shared" si="24"/>
        <v>175</v>
      </c>
      <c r="AE42" s="311">
        <f t="shared" si="24"/>
        <v>7</v>
      </c>
    </row>
    <row r="43" spans="1:31" s="10" customFormat="1" ht="21.75" customHeight="1">
      <c r="A43" s="129" t="s">
        <v>280</v>
      </c>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row>
    <row r="44" spans="1:31" s="10" customFormat="1" ht="28.5" customHeight="1">
      <c r="A44" s="217" t="s">
        <v>276</v>
      </c>
      <c r="B44" s="222" t="s">
        <v>279</v>
      </c>
      <c r="C44" s="219" t="str">
        <f>'Fully study plan'!C132</f>
        <v>0912.4.LEK.A.EHSHF</v>
      </c>
      <c r="D44" s="220"/>
      <c r="E44" s="220"/>
      <c r="F44" s="221">
        <v>1</v>
      </c>
      <c r="G44" s="29">
        <v>5</v>
      </c>
      <c r="H44" s="29"/>
      <c r="I44" s="29"/>
      <c r="J44" s="29"/>
      <c r="K44" s="29"/>
      <c r="L44" s="29"/>
      <c r="M44" s="29"/>
      <c r="N44" s="29"/>
      <c r="O44" s="29">
        <v>0</v>
      </c>
      <c r="P44" s="31"/>
      <c r="Q44" s="31"/>
      <c r="R44" s="31"/>
      <c r="S44" s="31"/>
      <c r="T44" s="31"/>
      <c r="U44" s="31"/>
      <c r="V44" s="31"/>
      <c r="W44" s="31"/>
      <c r="X44" s="31"/>
      <c r="Y44" s="193">
        <f>SUM(G44,I44,K44,M44,P44,R44,T44,V44)</f>
        <v>5</v>
      </c>
      <c r="Z44" s="193">
        <f>SUM(G44,P44)</f>
        <v>5</v>
      </c>
      <c r="AA44" s="193">
        <f>SUM(I44,R44)</f>
        <v>0</v>
      </c>
      <c r="AB44" s="193">
        <f>SUM(K44,T44)</f>
        <v>0</v>
      </c>
      <c r="AC44" s="193">
        <f>SUM(M44,V44)</f>
        <v>0</v>
      </c>
      <c r="AD44" s="193">
        <f>SUM(G44:N44,P44:W44)</f>
        <v>5</v>
      </c>
      <c r="AE44" s="193">
        <f>SUM(O44,X44)</f>
        <v>0</v>
      </c>
    </row>
    <row r="45" spans="1:31" s="10" customFormat="1" ht="21.75" customHeight="1">
      <c r="A45" s="217" t="s">
        <v>277</v>
      </c>
      <c r="B45" s="218" t="s">
        <v>281</v>
      </c>
      <c r="C45" s="219" t="str">
        <f>'Fully study plan'!C133</f>
        <v>0912.4.LEK.A.ES</v>
      </c>
      <c r="D45" s="220"/>
      <c r="E45" s="220"/>
      <c r="F45" s="221">
        <v>1</v>
      </c>
      <c r="G45" s="29">
        <v>5</v>
      </c>
      <c r="H45" s="29"/>
      <c r="I45" s="29"/>
      <c r="J45" s="29"/>
      <c r="K45" s="29"/>
      <c r="L45" s="29"/>
      <c r="M45" s="29"/>
      <c r="N45" s="29"/>
      <c r="O45" s="29">
        <v>0</v>
      </c>
      <c r="P45" s="31"/>
      <c r="Q45" s="31"/>
      <c r="R45" s="31"/>
      <c r="S45" s="31"/>
      <c r="T45" s="31"/>
      <c r="U45" s="31"/>
      <c r="V45" s="31"/>
      <c r="W45" s="31"/>
      <c r="X45" s="31"/>
      <c r="Y45" s="193">
        <f>SUM(G45,I45,K45,M45,P45,R45,T45,V45)</f>
        <v>5</v>
      </c>
      <c r="Z45" s="193">
        <f>SUM(G45,P45)</f>
        <v>5</v>
      </c>
      <c r="AA45" s="193">
        <f>SUM(I45,R45)</f>
        <v>0</v>
      </c>
      <c r="AB45" s="193">
        <f>SUM(K45,T45)</f>
        <v>0</v>
      </c>
      <c r="AC45" s="193">
        <f>SUM(M45,V45)</f>
        <v>0</v>
      </c>
      <c r="AD45" s="193">
        <f>SUM(G45:N45,P45:W45)</f>
        <v>5</v>
      </c>
      <c r="AE45" s="193">
        <f>SUM(O45,X45)</f>
        <v>0</v>
      </c>
    </row>
    <row r="46" spans="1:31" s="10" customFormat="1" ht="21.75" customHeight="1">
      <c r="A46" s="217" t="s">
        <v>278</v>
      </c>
      <c r="B46" s="218" t="s">
        <v>282</v>
      </c>
      <c r="C46" s="219" t="str">
        <f>'Fully study plan'!C134</f>
        <v>0912.4.LEK.A.FS</v>
      </c>
      <c r="D46" s="220"/>
      <c r="E46" s="220"/>
      <c r="F46" s="221">
        <v>1</v>
      </c>
      <c r="G46" s="29">
        <v>5</v>
      </c>
      <c r="H46" s="29"/>
      <c r="I46" s="29"/>
      <c r="J46" s="29"/>
      <c r="K46" s="29"/>
      <c r="L46" s="29"/>
      <c r="M46" s="29"/>
      <c r="N46" s="29"/>
      <c r="O46" s="29">
        <v>0</v>
      </c>
      <c r="P46" s="31"/>
      <c r="Q46" s="31"/>
      <c r="R46" s="31"/>
      <c r="S46" s="31"/>
      <c r="T46" s="31"/>
      <c r="U46" s="31"/>
      <c r="V46" s="31"/>
      <c r="W46" s="31"/>
      <c r="X46" s="31"/>
      <c r="Y46" s="193">
        <f>SUM(G46,I46,K46,M46,P46,R46,T46,V46)</f>
        <v>5</v>
      </c>
      <c r="Z46" s="193">
        <f>SUM(G46,P46)</f>
        <v>5</v>
      </c>
      <c r="AA46" s="193">
        <f>SUM(I46,R46)</f>
        <v>0</v>
      </c>
      <c r="AB46" s="193">
        <f>SUM(K46,T46)</f>
        <v>0</v>
      </c>
      <c r="AC46" s="193">
        <f>SUM(M46,V46)</f>
        <v>0</v>
      </c>
      <c r="AD46" s="193">
        <f>SUM(G46:N46,P46:W46)</f>
        <v>5</v>
      </c>
      <c r="AE46" s="193">
        <f>SUM(O46,X46)</f>
        <v>0</v>
      </c>
    </row>
    <row r="47" spans="1:31" s="10" customFormat="1" ht="21.75" customHeight="1">
      <c r="A47" s="408" t="s">
        <v>24</v>
      </c>
      <c r="B47" s="409"/>
      <c r="C47" s="409"/>
      <c r="D47" s="409"/>
      <c r="E47" s="409"/>
      <c r="F47" s="410"/>
      <c r="G47" s="146">
        <f>SUM(G44:G46)</f>
        <v>15</v>
      </c>
      <c r="H47" s="146">
        <f>SUM(H44:H46)</f>
        <v>0</v>
      </c>
      <c r="I47" s="146">
        <f t="shared" ref="I47:N47" si="25">SUM(I44:I46)</f>
        <v>0</v>
      </c>
      <c r="J47" s="146">
        <f t="shared" si="25"/>
        <v>0</v>
      </c>
      <c r="K47" s="146">
        <f t="shared" si="25"/>
        <v>0</v>
      </c>
      <c r="L47" s="146">
        <f t="shared" si="25"/>
        <v>0</v>
      </c>
      <c r="M47" s="146">
        <f t="shared" si="25"/>
        <v>0</v>
      </c>
      <c r="N47" s="146">
        <f t="shared" si="25"/>
        <v>0</v>
      </c>
      <c r="O47" s="146">
        <f>SUM(O44:O46)</f>
        <v>0</v>
      </c>
      <c r="P47" s="146">
        <f>SUM(P44:P46)</f>
        <v>0</v>
      </c>
      <c r="Q47" s="146">
        <f t="shared" ref="Q47:X47" si="26">SUM(Q44:Q46)</f>
        <v>0</v>
      </c>
      <c r="R47" s="146">
        <f t="shared" si="26"/>
        <v>0</v>
      </c>
      <c r="S47" s="146">
        <f t="shared" si="26"/>
        <v>0</v>
      </c>
      <c r="T47" s="146">
        <f t="shared" si="26"/>
        <v>0</v>
      </c>
      <c r="U47" s="146">
        <f t="shared" si="26"/>
        <v>0</v>
      </c>
      <c r="V47" s="146">
        <f t="shared" si="26"/>
        <v>0</v>
      </c>
      <c r="W47" s="146">
        <f t="shared" si="26"/>
        <v>0</v>
      </c>
      <c r="X47" s="146">
        <f t="shared" si="26"/>
        <v>0</v>
      </c>
      <c r="Y47" s="146">
        <f t="shared" ref="Y47:AE47" si="27">SUM(Y44:Y46)</f>
        <v>15</v>
      </c>
      <c r="Z47" s="146">
        <f t="shared" si="27"/>
        <v>15</v>
      </c>
      <c r="AA47" s="146">
        <f t="shared" si="27"/>
        <v>0</v>
      </c>
      <c r="AB47" s="146">
        <f t="shared" si="27"/>
        <v>0</v>
      </c>
      <c r="AC47" s="146">
        <f t="shared" si="27"/>
        <v>0</v>
      </c>
      <c r="AD47" s="146">
        <f t="shared" si="27"/>
        <v>15</v>
      </c>
      <c r="AE47" s="146">
        <f t="shared" si="27"/>
        <v>0</v>
      </c>
    </row>
    <row r="48" spans="1:31" ht="27" customHeight="1">
      <c r="A48" s="411" t="s">
        <v>53</v>
      </c>
      <c r="B48" s="411"/>
      <c r="C48" s="411"/>
      <c r="D48" s="411"/>
      <c r="E48" s="411"/>
      <c r="F48" s="411"/>
      <c r="G48" s="312">
        <f t="shared" ref="G48:AE48" si="28">SUM(G13,G19,G26,G29,G35,G42,G47)</f>
        <v>220</v>
      </c>
      <c r="H48" s="312">
        <f t="shared" si="28"/>
        <v>145</v>
      </c>
      <c r="I48" s="312">
        <f t="shared" si="28"/>
        <v>142</v>
      </c>
      <c r="J48" s="312">
        <f t="shared" si="28"/>
        <v>80</v>
      </c>
      <c r="K48" s="312">
        <f t="shared" si="28"/>
        <v>95</v>
      </c>
      <c r="L48" s="312">
        <f t="shared" si="28"/>
        <v>65</v>
      </c>
      <c r="M48" s="227">
        <f t="shared" si="28"/>
        <v>20</v>
      </c>
      <c r="N48" s="227">
        <f t="shared" si="28"/>
        <v>15</v>
      </c>
      <c r="O48" s="312">
        <f t="shared" si="28"/>
        <v>30</v>
      </c>
      <c r="P48" s="312">
        <f t="shared" si="28"/>
        <v>145</v>
      </c>
      <c r="Q48" s="312">
        <f t="shared" si="28"/>
        <v>140</v>
      </c>
      <c r="R48" s="312">
        <f t="shared" si="28"/>
        <v>110</v>
      </c>
      <c r="S48" s="312">
        <f t="shared" si="28"/>
        <v>90</v>
      </c>
      <c r="T48" s="312">
        <f t="shared" si="28"/>
        <v>195</v>
      </c>
      <c r="U48" s="312">
        <f t="shared" si="28"/>
        <v>60</v>
      </c>
      <c r="V48" s="227">
        <f t="shared" si="28"/>
        <v>20</v>
      </c>
      <c r="W48" s="312">
        <f t="shared" ca="1" si="28"/>
        <v>10</v>
      </c>
      <c r="X48" s="312">
        <f t="shared" si="28"/>
        <v>30</v>
      </c>
      <c r="Y48" s="312">
        <f t="shared" si="28"/>
        <v>947</v>
      </c>
      <c r="Z48" s="312">
        <f t="shared" si="28"/>
        <v>365</v>
      </c>
      <c r="AA48" s="312">
        <f t="shared" si="28"/>
        <v>252</v>
      </c>
      <c r="AB48" s="312">
        <f t="shared" si="28"/>
        <v>290</v>
      </c>
      <c r="AC48" s="227">
        <f t="shared" si="28"/>
        <v>40</v>
      </c>
      <c r="AD48" s="312">
        <f t="shared" si="28"/>
        <v>1552</v>
      </c>
      <c r="AE48" s="312">
        <f t="shared" si="28"/>
        <v>60</v>
      </c>
    </row>
    <row r="49" spans="1:34" ht="21" customHeight="1">
      <c r="A49" s="226"/>
      <c r="B49" s="152"/>
      <c r="C49" s="153"/>
      <c r="D49" s="154"/>
      <c r="E49" s="155"/>
      <c r="F49" s="154"/>
      <c r="G49" s="154"/>
      <c r="H49" s="154"/>
      <c r="I49" s="154"/>
      <c r="J49" s="154"/>
      <c r="K49" s="154"/>
      <c r="L49" s="154"/>
      <c r="M49" s="154"/>
      <c r="N49" s="154"/>
      <c r="O49" s="154"/>
      <c r="P49" s="154"/>
      <c r="Q49" s="154"/>
      <c r="R49" s="154"/>
      <c r="S49" s="154"/>
      <c r="T49" s="154"/>
      <c r="U49" s="154"/>
      <c r="V49" s="154"/>
      <c r="W49" s="154"/>
      <c r="X49" s="156"/>
      <c r="Y49" s="395"/>
      <c r="Z49" s="395"/>
      <c r="AA49" s="395"/>
      <c r="AB49" s="395"/>
      <c r="AC49" s="395"/>
      <c r="AD49" s="395"/>
      <c r="AE49" s="157"/>
      <c r="AF49" s="11"/>
      <c r="AG49" s="11"/>
      <c r="AH49" s="11"/>
    </row>
    <row r="50" spans="1:34" ht="30" customHeight="1">
      <c r="A50" s="158" t="s">
        <v>576</v>
      </c>
      <c r="B50" s="159"/>
      <c r="C50" s="153"/>
      <c r="D50" s="154"/>
      <c r="E50" s="155"/>
      <c r="F50" s="154"/>
      <c r="G50" s="154"/>
      <c r="H50" s="154"/>
      <c r="I50" s="154"/>
      <c r="J50" s="154"/>
      <c r="K50" s="154"/>
      <c r="L50" s="154"/>
      <c r="M50" s="154"/>
      <c r="N50" s="154"/>
      <c r="O50" s="154"/>
      <c r="P50" s="154"/>
      <c r="Q50" s="154"/>
      <c r="R50" s="154"/>
      <c r="S50" s="154"/>
      <c r="T50" s="154"/>
      <c r="U50" s="154"/>
      <c r="V50" s="154"/>
      <c r="W50" s="154"/>
      <c r="X50" s="157"/>
      <c r="Y50" s="395"/>
      <c r="Z50" s="395"/>
      <c r="AA50" s="395"/>
      <c r="AB50" s="395"/>
      <c r="AC50" s="395"/>
      <c r="AD50" s="395"/>
      <c r="AE50" s="157"/>
      <c r="AF50" s="11"/>
      <c r="AG50" s="11"/>
      <c r="AH50" s="11"/>
    </row>
    <row r="51" spans="1:34" ht="33.75" customHeight="1">
      <c r="A51" s="276">
        <v>1</v>
      </c>
      <c r="B51" s="95" t="s">
        <v>142</v>
      </c>
      <c r="C51" s="123" t="str">
        <f>'Elective course'!D8</f>
        <v>0912.4.LEK.D.HI</v>
      </c>
      <c r="D51" s="269"/>
      <c r="E51" s="122">
        <v>1</v>
      </c>
      <c r="F51" s="124"/>
      <c r="G51" s="29">
        <v>15</v>
      </c>
      <c r="H51" s="29">
        <v>10</v>
      </c>
      <c r="I51" s="29"/>
      <c r="J51" s="29"/>
      <c r="K51" s="29"/>
      <c r="L51" s="29"/>
      <c r="M51" s="29"/>
      <c r="N51" s="29"/>
      <c r="O51" s="29">
        <v>1</v>
      </c>
      <c r="P51" s="31"/>
      <c r="Q51" s="31"/>
      <c r="R51" s="31"/>
      <c r="S51" s="31"/>
      <c r="T51" s="31"/>
      <c r="U51" s="31"/>
      <c r="V51" s="31"/>
      <c r="W51" s="31"/>
      <c r="X51" s="31"/>
      <c r="Y51" s="23">
        <f>SUM(G51,I51,K51,M51,P51,R51,T51,V51)</f>
        <v>15</v>
      </c>
      <c r="Z51" s="23">
        <f>SUM(G51,P51)</f>
        <v>15</v>
      </c>
      <c r="AA51" s="23">
        <f>SUM(I51,R51)</f>
        <v>0</v>
      </c>
      <c r="AB51" s="23">
        <f>SUM(K51,T51)</f>
        <v>0</v>
      </c>
      <c r="AC51" s="23">
        <f>SUM(M51,V51)</f>
        <v>0</v>
      </c>
      <c r="AD51" s="23">
        <f>SUM(G51:N51,P51:W51)</f>
        <v>25</v>
      </c>
      <c r="AE51" s="23">
        <f>SUM(O51,X51)</f>
        <v>1</v>
      </c>
    </row>
    <row r="52" spans="1:34" ht="33.75" customHeight="1">
      <c r="A52" s="276">
        <v>2</v>
      </c>
      <c r="B52" s="95" t="s">
        <v>204</v>
      </c>
      <c r="C52" s="123" t="str">
        <f>'Elective course'!D9</f>
        <v>0912.4.LEK.D.TSA</v>
      </c>
      <c r="D52" s="269"/>
      <c r="E52" s="122" t="s">
        <v>174</v>
      </c>
      <c r="F52" s="124"/>
      <c r="G52" s="29">
        <v>15</v>
      </c>
      <c r="H52" s="29">
        <v>10</v>
      </c>
      <c r="I52" s="29"/>
      <c r="J52" s="29"/>
      <c r="K52" s="29"/>
      <c r="L52" s="29"/>
      <c r="M52" s="29"/>
      <c r="N52" s="29"/>
      <c r="O52" s="29">
        <v>1</v>
      </c>
      <c r="P52" s="31"/>
      <c r="Q52" s="31"/>
      <c r="R52" s="31"/>
      <c r="S52" s="31"/>
      <c r="T52" s="31"/>
      <c r="U52" s="31"/>
      <c r="V52" s="31"/>
      <c r="W52" s="31"/>
      <c r="X52" s="31"/>
      <c r="Y52" s="23">
        <f>SUM(G52,I52,K52,M52,P52,R52,T52,V52)</f>
        <v>15</v>
      </c>
      <c r="Z52" s="23">
        <f>SUM(G52,P52)</f>
        <v>15</v>
      </c>
      <c r="AA52" s="23">
        <f>SUM(I52,R52)</f>
        <v>0</v>
      </c>
      <c r="AB52" s="23">
        <f>SUM(K52,T52)</f>
        <v>0</v>
      </c>
      <c r="AC52" s="23">
        <f>SUM(M52,V52)</f>
        <v>0</v>
      </c>
      <c r="AD52" s="23">
        <f>SUM(G52:N52,P52:W52)</f>
        <v>25</v>
      </c>
      <c r="AE52" s="23">
        <f>SUM(O52,X52)</f>
        <v>1</v>
      </c>
    </row>
    <row r="53" spans="1:34" ht="33.75" customHeight="1">
      <c r="A53" s="276" t="s">
        <v>173</v>
      </c>
      <c r="B53" s="95" t="s">
        <v>170</v>
      </c>
      <c r="C53" s="123" t="str">
        <f>'Elective course'!D12</f>
        <v>0912.4.LEK.D.HBS</v>
      </c>
      <c r="D53" s="269"/>
      <c r="E53" s="309" t="s">
        <v>174</v>
      </c>
      <c r="F53" s="124"/>
      <c r="G53" s="29">
        <v>15</v>
      </c>
      <c r="H53" s="29">
        <v>10</v>
      </c>
      <c r="I53" s="29"/>
      <c r="J53" s="29"/>
      <c r="K53" s="29"/>
      <c r="L53" s="29"/>
      <c r="M53" s="29"/>
      <c r="N53" s="29"/>
      <c r="O53" s="29">
        <v>1</v>
      </c>
      <c r="P53" s="31"/>
      <c r="Q53" s="31"/>
      <c r="R53" s="31"/>
      <c r="S53" s="31"/>
      <c r="T53" s="31"/>
      <c r="U53" s="31"/>
      <c r="V53" s="31"/>
      <c r="W53" s="31"/>
      <c r="X53" s="31"/>
      <c r="Y53" s="23">
        <f>SUM(G53,I53,K53,M53,P53,R53,T53,V53)</f>
        <v>15</v>
      </c>
      <c r="Z53" s="23">
        <f>SUM(G53,P53)</f>
        <v>15</v>
      </c>
      <c r="AA53" s="23">
        <f>SUM(I53,R53)</f>
        <v>0</v>
      </c>
      <c r="AB53" s="23">
        <f>SUM(K53,T53)</f>
        <v>0</v>
      </c>
      <c r="AC53" s="23">
        <f>SUM(M53,V53)</f>
        <v>0</v>
      </c>
      <c r="AD53" s="23">
        <f>SUM(G53:N53,P53:W53)</f>
        <v>25</v>
      </c>
      <c r="AE53" s="23">
        <f>SUM(O53,X53)</f>
        <v>1</v>
      </c>
    </row>
    <row r="54" spans="1:34" ht="36.75" customHeight="1">
      <c r="A54" s="276" t="s">
        <v>13</v>
      </c>
      <c r="B54" s="95" t="s">
        <v>208</v>
      </c>
      <c r="C54" s="123" t="str">
        <f>'Elective course'!D13</f>
        <v>0912.4.LEK.D.SB</v>
      </c>
      <c r="D54" s="269"/>
      <c r="E54" s="309" t="s">
        <v>174</v>
      </c>
      <c r="F54" s="124"/>
      <c r="G54" s="29">
        <v>15</v>
      </c>
      <c r="H54" s="29">
        <v>10</v>
      </c>
      <c r="I54" s="29"/>
      <c r="J54" s="29"/>
      <c r="K54" s="29"/>
      <c r="L54" s="29"/>
      <c r="M54" s="29"/>
      <c r="N54" s="29"/>
      <c r="O54" s="29">
        <v>1</v>
      </c>
      <c r="P54" s="31"/>
      <c r="Q54" s="31"/>
      <c r="R54" s="31"/>
      <c r="S54" s="31"/>
      <c r="T54" s="31"/>
      <c r="U54" s="31"/>
      <c r="V54" s="31"/>
      <c r="W54" s="31"/>
      <c r="X54" s="31"/>
      <c r="Y54" s="23">
        <f>SUM(G54,I54,K54,M54,P54,R54,T54,V54)</f>
        <v>15</v>
      </c>
      <c r="Z54" s="23">
        <f>SUM(G54,P54)</f>
        <v>15</v>
      </c>
      <c r="AA54" s="23">
        <f>SUM(I54,R54)</f>
        <v>0</v>
      </c>
      <c r="AB54" s="23">
        <f>SUM(K54,T54)</f>
        <v>0</v>
      </c>
      <c r="AC54" s="23">
        <f>SUM(M54,V54)</f>
        <v>0</v>
      </c>
      <c r="AD54" s="23">
        <f>SUM(G54:N54,P54:W54)</f>
        <v>25</v>
      </c>
      <c r="AE54" s="23">
        <f>SUM(O54,X54)</f>
        <v>1</v>
      </c>
    </row>
    <row r="55" spans="1:34" ht="36.75" customHeight="1">
      <c r="A55" s="276" t="s">
        <v>15</v>
      </c>
      <c r="B55" s="313" t="s">
        <v>399</v>
      </c>
      <c r="C55" s="314" t="str">
        <f>'Elective course'!D10</f>
        <v>0912.4.LEK.D.IAR</v>
      </c>
      <c r="D55" s="249"/>
      <c r="E55" s="309" t="s">
        <v>180</v>
      </c>
      <c r="F55" s="111"/>
      <c r="G55" s="29"/>
      <c r="H55" s="29"/>
      <c r="I55" s="29"/>
      <c r="J55" s="29"/>
      <c r="K55" s="29"/>
      <c r="L55" s="29"/>
      <c r="M55" s="29"/>
      <c r="N55" s="29"/>
      <c r="O55" s="29"/>
      <c r="P55" s="303">
        <v>15</v>
      </c>
      <c r="Q55" s="303">
        <v>10</v>
      </c>
      <c r="R55" s="303">
        <v>15</v>
      </c>
      <c r="S55" s="303">
        <v>10</v>
      </c>
      <c r="T55" s="303"/>
      <c r="U55" s="303"/>
      <c r="V55" s="303"/>
      <c r="W55" s="303"/>
      <c r="X55" s="303">
        <v>2</v>
      </c>
      <c r="Y55" s="305">
        <f t="shared" ref="Y55:Y56" si="29">SUM(G55,I55,K55,M55,P55,R55,T55,V55)</f>
        <v>30</v>
      </c>
      <c r="Z55" s="305">
        <f t="shared" ref="Z55:Z56" si="30">SUM(G55,P55)</f>
        <v>15</v>
      </c>
      <c r="AA55" s="305">
        <f t="shared" ref="AA55:AA56" si="31">SUM(I55,R55)</f>
        <v>15</v>
      </c>
      <c r="AB55" s="305">
        <f t="shared" ref="AB55:AB56" si="32">SUM(K55,T55)</f>
        <v>0</v>
      </c>
      <c r="AC55" s="305">
        <f t="shared" ref="AC55:AC56" si="33">SUM(M55,V55)</f>
        <v>0</v>
      </c>
      <c r="AD55" s="305">
        <f t="shared" ref="AD55:AD56" si="34">SUM(G55:N55,P55:W55)</f>
        <v>50</v>
      </c>
      <c r="AE55" s="305">
        <f t="shared" ref="AE55:AE56" si="35">SUM(O55,X55)</f>
        <v>2</v>
      </c>
    </row>
    <row r="56" spans="1:34" ht="36.75" customHeight="1">
      <c r="A56" s="276" t="s">
        <v>16</v>
      </c>
      <c r="B56" s="313" t="s">
        <v>401</v>
      </c>
      <c r="C56" s="314" t="str">
        <f>'Elective course'!D11</f>
        <v>0912.4.LEK.D.BCC</v>
      </c>
      <c r="D56" s="249"/>
      <c r="E56" s="309" t="s">
        <v>180</v>
      </c>
      <c r="F56" s="111"/>
      <c r="G56" s="29"/>
      <c r="H56" s="29"/>
      <c r="I56" s="29"/>
      <c r="J56" s="29"/>
      <c r="K56" s="29"/>
      <c r="L56" s="29"/>
      <c r="M56" s="29"/>
      <c r="N56" s="29"/>
      <c r="O56" s="29"/>
      <c r="P56" s="303">
        <v>15</v>
      </c>
      <c r="Q56" s="303">
        <v>10</v>
      </c>
      <c r="R56" s="303">
        <v>15</v>
      </c>
      <c r="S56" s="303">
        <v>10</v>
      </c>
      <c r="T56" s="303"/>
      <c r="U56" s="303"/>
      <c r="V56" s="303"/>
      <c r="W56" s="303"/>
      <c r="X56" s="303">
        <v>2</v>
      </c>
      <c r="Y56" s="305">
        <f t="shared" si="29"/>
        <v>30</v>
      </c>
      <c r="Z56" s="305">
        <f t="shared" si="30"/>
        <v>15</v>
      </c>
      <c r="AA56" s="305">
        <f t="shared" si="31"/>
        <v>15</v>
      </c>
      <c r="AB56" s="305">
        <f t="shared" si="32"/>
        <v>0</v>
      </c>
      <c r="AC56" s="305">
        <f t="shared" si="33"/>
        <v>0</v>
      </c>
      <c r="AD56" s="305">
        <f t="shared" si="34"/>
        <v>50</v>
      </c>
      <c r="AE56" s="305">
        <f t="shared" si="35"/>
        <v>2</v>
      </c>
    </row>
    <row r="57" spans="1:34" ht="36.75" customHeight="1">
      <c r="A57" s="276" t="s">
        <v>17</v>
      </c>
      <c r="B57" s="34" t="s">
        <v>337</v>
      </c>
      <c r="C57" s="290" t="str">
        <f>'Elective course'!D72</f>
        <v>0912.4.LEK.D.SD</v>
      </c>
      <c r="D57" s="249"/>
      <c r="E57" s="309" t="s">
        <v>180</v>
      </c>
      <c r="F57" s="111"/>
      <c r="G57" s="29"/>
      <c r="H57" s="29"/>
      <c r="I57" s="29"/>
      <c r="J57" s="29"/>
      <c r="K57" s="29"/>
      <c r="L57" s="29"/>
      <c r="M57" s="29"/>
      <c r="N57" s="29"/>
      <c r="O57" s="29"/>
      <c r="P57" s="31"/>
      <c r="Q57" s="31"/>
      <c r="R57" s="31"/>
      <c r="S57" s="31">
        <v>25</v>
      </c>
      <c r="T57" s="31">
        <v>25</v>
      </c>
      <c r="U57" s="31"/>
      <c r="V57" s="31"/>
      <c r="W57" s="31"/>
      <c r="X57" s="31">
        <v>2</v>
      </c>
      <c r="Y57" s="23">
        <f t="shared" ref="Y57:Y58" si="36">SUM(G57,I57,K57,M57,P57,R57,T57,V57)</f>
        <v>25</v>
      </c>
      <c r="Z57" s="23">
        <f t="shared" ref="Z57:Z58" si="37">SUM(G57,P57)</f>
        <v>0</v>
      </c>
      <c r="AA57" s="23">
        <f t="shared" ref="AA57:AA58" si="38">SUM(I57,R57)</f>
        <v>0</v>
      </c>
      <c r="AB57" s="23">
        <f t="shared" ref="AB57:AB58" si="39">SUM(K57,T57)</f>
        <v>25</v>
      </c>
      <c r="AC57" s="23">
        <f t="shared" ref="AC57:AC58" si="40">SUM(M57,V57)</f>
        <v>0</v>
      </c>
      <c r="AD57" s="23">
        <f t="shared" ref="AD57:AD58" si="41">SUM(G57:N57,P57:W57)</f>
        <v>50</v>
      </c>
      <c r="AE57" s="23">
        <f t="shared" ref="AE57:AE58" si="42">SUM(O57,X57)</f>
        <v>2</v>
      </c>
    </row>
    <row r="58" spans="1:34" ht="36.75" customHeight="1">
      <c r="A58" s="276" t="s">
        <v>14</v>
      </c>
      <c r="B58" s="34" t="s">
        <v>335</v>
      </c>
      <c r="C58" s="123" t="str">
        <f>'Elective course'!D82</f>
        <v>0912.4.LEK.D.DW</v>
      </c>
      <c r="D58" s="249"/>
      <c r="E58" s="309" t="s">
        <v>180</v>
      </c>
      <c r="F58" s="111"/>
      <c r="G58" s="29"/>
      <c r="H58" s="29"/>
      <c r="I58" s="29"/>
      <c r="J58" s="29"/>
      <c r="K58" s="29"/>
      <c r="L58" s="29"/>
      <c r="M58" s="29"/>
      <c r="N58" s="29"/>
      <c r="O58" s="29"/>
      <c r="P58" s="31"/>
      <c r="Q58" s="31"/>
      <c r="R58" s="31"/>
      <c r="S58" s="31">
        <v>25</v>
      </c>
      <c r="T58" s="31">
        <v>25</v>
      </c>
      <c r="U58" s="31"/>
      <c r="V58" s="31"/>
      <c r="W58" s="31"/>
      <c r="X58" s="31">
        <v>2</v>
      </c>
      <c r="Y58" s="23">
        <f t="shared" si="36"/>
        <v>25</v>
      </c>
      <c r="Z58" s="23">
        <f t="shared" si="37"/>
        <v>0</v>
      </c>
      <c r="AA58" s="23">
        <f t="shared" si="38"/>
        <v>0</v>
      </c>
      <c r="AB58" s="23">
        <f t="shared" si="39"/>
        <v>25</v>
      </c>
      <c r="AC58" s="23">
        <f t="shared" si="40"/>
        <v>0</v>
      </c>
      <c r="AD58" s="23">
        <f t="shared" si="41"/>
        <v>50</v>
      </c>
      <c r="AE58" s="23">
        <f t="shared" si="42"/>
        <v>2</v>
      </c>
    </row>
    <row r="59" spans="1:34" ht="14.25" customHeight="1">
      <c r="A59" s="277"/>
      <c r="B59" s="152"/>
      <c r="C59" s="153"/>
      <c r="D59" s="154"/>
      <c r="E59" s="155"/>
      <c r="F59" s="154"/>
      <c r="G59" s="154"/>
      <c r="H59" s="154"/>
      <c r="I59" s="154"/>
      <c r="J59" s="154"/>
      <c r="K59" s="154"/>
      <c r="L59" s="154"/>
      <c r="M59" s="154"/>
      <c r="N59" s="154"/>
      <c r="O59" s="154"/>
      <c r="P59" s="154"/>
      <c r="Q59" s="154"/>
      <c r="R59" s="154"/>
      <c r="S59" s="154"/>
      <c r="T59" s="154"/>
      <c r="U59" s="154"/>
      <c r="V59" s="154"/>
      <c r="W59" s="154"/>
      <c r="X59" s="156"/>
      <c r="Y59" s="156"/>
      <c r="Z59" s="156"/>
      <c r="AA59" s="156"/>
      <c r="AB59" s="156"/>
      <c r="AC59" s="156"/>
      <c r="AD59" s="156"/>
      <c r="AE59" s="156"/>
    </row>
    <row r="60" spans="1:34" ht="20.25">
      <c r="A60" s="164"/>
      <c r="B60" s="156" t="s">
        <v>252</v>
      </c>
      <c r="C60" s="237"/>
      <c r="D60" s="235"/>
      <c r="E60" s="278"/>
      <c r="F60" s="235"/>
      <c r="G60" s="235"/>
      <c r="H60" s="235"/>
      <c r="I60" s="235"/>
      <c r="J60" s="235"/>
      <c r="K60" s="235"/>
      <c r="L60" s="235"/>
      <c r="M60" s="235"/>
      <c r="N60" s="235"/>
      <c r="O60" s="235"/>
      <c r="P60" s="235"/>
      <c r="Q60" s="235"/>
      <c r="R60" s="235"/>
      <c r="S60" s="235"/>
      <c r="T60" s="235"/>
      <c r="U60" s="234"/>
      <c r="V60" s="234"/>
      <c r="W60" s="234"/>
      <c r="X60" s="279"/>
      <c r="Y60" s="156"/>
      <c r="Z60" s="156"/>
      <c r="AA60" s="156"/>
      <c r="AB60" s="156"/>
      <c r="AC60" s="156"/>
      <c r="AD60" s="156"/>
      <c r="AE60" s="156"/>
    </row>
    <row r="61" spans="1:34" s="13" customFormat="1" ht="20.25">
      <c r="A61" s="280">
        <v>1</v>
      </c>
      <c r="B61" s="281" t="s">
        <v>143</v>
      </c>
      <c r="C61" s="123" t="s">
        <v>411</v>
      </c>
      <c r="D61" s="269"/>
      <c r="E61" s="122" t="s">
        <v>154</v>
      </c>
      <c r="F61" s="282"/>
      <c r="G61" s="23"/>
      <c r="H61" s="23"/>
      <c r="I61" s="305">
        <v>30</v>
      </c>
      <c r="J61" s="305">
        <v>20</v>
      </c>
      <c r="K61" s="23"/>
      <c r="L61" s="23"/>
      <c r="M61" s="23"/>
      <c r="N61" s="23"/>
      <c r="O61" s="23">
        <v>2</v>
      </c>
      <c r="P61" s="235"/>
      <c r="Q61" s="235"/>
      <c r="R61" s="235"/>
      <c r="S61" s="235"/>
      <c r="T61" s="235"/>
      <c r="U61" s="234"/>
      <c r="V61" s="234"/>
      <c r="W61" s="234"/>
      <c r="X61" s="279"/>
      <c r="Y61" s="156"/>
      <c r="Z61" s="156"/>
      <c r="AA61" s="156"/>
      <c r="AB61" s="156"/>
      <c r="AC61" s="156"/>
      <c r="AD61" s="156"/>
      <c r="AE61" s="156"/>
      <c r="AF61" s="5"/>
      <c r="AG61" s="5"/>
      <c r="AH61" s="5"/>
    </row>
    <row r="62" spans="1:34" ht="20.25">
      <c r="A62" s="280">
        <v>2</v>
      </c>
      <c r="B62" s="281" t="s">
        <v>144</v>
      </c>
      <c r="C62" s="123" t="s">
        <v>412</v>
      </c>
      <c r="D62" s="269"/>
      <c r="E62" s="122" t="s">
        <v>154</v>
      </c>
      <c r="F62" s="124"/>
      <c r="G62" s="23"/>
      <c r="H62" s="23"/>
      <c r="I62" s="305">
        <v>30</v>
      </c>
      <c r="J62" s="305">
        <v>20</v>
      </c>
      <c r="K62" s="23"/>
      <c r="L62" s="23"/>
      <c r="M62" s="23"/>
      <c r="N62" s="23"/>
      <c r="O62" s="23">
        <v>2</v>
      </c>
      <c r="P62" s="235"/>
      <c r="Q62" s="235"/>
      <c r="R62" s="235"/>
      <c r="S62" s="235"/>
      <c r="T62" s="235"/>
      <c r="U62" s="234"/>
      <c r="V62" s="234"/>
      <c r="W62" s="234"/>
      <c r="X62" s="279"/>
      <c r="Y62" s="156"/>
      <c r="Z62" s="156"/>
      <c r="AA62" s="156"/>
      <c r="AB62" s="156"/>
      <c r="AC62" s="156"/>
      <c r="AD62" s="156"/>
      <c r="AE62" s="156"/>
    </row>
    <row r="63" spans="1:34" ht="20.25">
      <c r="A63" s="280">
        <v>3</v>
      </c>
      <c r="B63" s="281" t="s">
        <v>145</v>
      </c>
      <c r="C63" s="123" t="s">
        <v>413</v>
      </c>
      <c r="D63" s="269"/>
      <c r="E63" s="122" t="s">
        <v>154</v>
      </c>
      <c r="F63" s="124"/>
      <c r="G63" s="23"/>
      <c r="H63" s="23"/>
      <c r="I63" s="305">
        <v>30</v>
      </c>
      <c r="J63" s="305">
        <v>20</v>
      </c>
      <c r="K63" s="23"/>
      <c r="L63" s="23"/>
      <c r="M63" s="23"/>
      <c r="N63" s="138"/>
      <c r="O63" s="23">
        <v>2</v>
      </c>
      <c r="P63" s="235"/>
      <c r="Q63" s="235"/>
      <c r="R63" s="235"/>
      <c r="S63" s="235"/>
      <c r="T63" s="235"/>
      <c r="U63" s="234"/>
      <c r="V63" s="234"/>
      <c r="W63" s="234"/>
      <c r="X63" s="279"/>
      <c r="Y63" s="156"/>
      <c r="Z63" s="156"/>
      <c r="AA63" s="156"/>
      <c r="AB63" s="156"/>
      <c r="AC63" s="156"/>
      <c r="AD63" s="156"/>
      <c r="AE63" s="156"/>
    </row>
    <row r="64" spans="1:34" ht="20.25">
      <c r="A64" s="280">
        <v>4</v>
      </c>
      <c r="B64" s="281" t="s">
        <v>146</v>
      </c>
      <c r="C64" s="123" t="s">
        <v>414</v>
      </c>
      <c r="D64" s="269"/>
      <c r="E64" s="122" t="s">
        <v>154</v>
      </c>
      <c r="F64" s="124"/>
      <c r="G64" s="23"/>
      <c r="H64" s="23"/>
      <c r="I64" s="305">
        <v>30</v>
      </c>
      <c r="J64" s="305">
        <v>20</v>
      </c>
      <c r="K64" s="23"/>
      <c r="L64" s="23"/>
      <c r="M64" s="23"/>
      <c r="N64" s="23"/>
      <c r="O64" s="23">
        <v>2</v>
      </c>
      <c r="P64" s="235"/>
      <c r="Q64" s="235"/>
      <c r="R64" s="235"/>
      <c r="S64" s="235"/>
      <c r="T64" s="235"/>
      <c r="U64" s="234"/>
      <c r="V64" s="234"/>
      <c r="W64" s="234"/>
      <c r="X64" s="279"/>
      <c r="Y64" s="156"/>
      <c r="Z64" s="156"/>
      <c r="AA64" s="156"/>
      <c r="AB64" s="156"/>
      <c r="AC64" s="156"/>
      <c r="AD64" s="156"/>
      <c r="AE64" s="156"/>
    </row>
    <row r="65" spans="1:34" ht="20.25">
      <c r="A65" s="280">
        <v>5</v>
      </c>
      <c r="B65" s="281" t="s">
        <v>165</v>
      </c>
      <c r="C65" s="123" t="s">
        <v>415</v>
      </c>
      <c r="D65" s="283"/>
      <c r="E65" s="122" t="s">
        <v>154</v>
      </c>
      <c r="F65" s="283"/>
      <c r="G65" s="23"/>
      <c r="H65" s="23"/>
      <c r="I65" s="305">
        <v>30</v>
      </c>
      <c r="J65" s="305">
        <v>20</v>
      </c>
      <c r="K65" s="23"/>
      <c r="L65" s="23"/>
      <c r="M65" s="23"/>
      <c r="N65" s="23"/>
      <c r="O65" s="23">
        <v>2</v>
      </c>
      <c r="P65" s="234"/>
      <c r="Q65" s="234"/>
      <c r="R65" s="234"/>
      <c r="S65" s="234"/>
      <c r="T65" s="234"/>
      <c r="U65" s="234"/>
      <c r="V65" s="234"/>
      <c r="W65" s="234"/>
      <c r="X65" s="279"/>
      <c r="Y65" s="156"/>
      <c r="Z65" s="156"/>
      <c r="AA65" s="156"/>
      <c r="AB65" s="156"/>
      <c r="AC65" s="156"/>
      <c r="AD65" s="156"/>
      <c r="AE65" s="156"/>
    </row>
    <row r="66" spans="1:34" ht="20.25">
      <c r="A66" s="284"/>
      <c r="B66" s="216"/>
      <c r="C66" s="285"/>
      <c r="D66" s="285"/>
      <c r="E66" s="286"/>
      <c r="F66" s="285"/>
      <c r="G66" s="285"/>
      <c r="H66" s="285"/>
      <c r="I66" s="285"/>
      <c r="J66" s="285"/>
      <c r="K66" s="287"/>
      <c r="L66" s="236"/>
      <c r="M66" s="236"/>
      <c r="N66" s="236"/>
      <c r="O66" s="236"/>
      <c r="P66" s="236"/>
      <c r="Q66" s="236"/>
      <c r="R66" s="236"/>
      <c r="S66" s="236"/>
      <c r="T66" s="236"/>
      <c r="U66" s="236"/>
      <c r="V66" s="236"/>
      <c r="W66" s="236"/>
      <c r="X66" s="236"/>
      <c r="Y66" s="156"/>
      <c r="Z66" s="156"/>
      <c r="AA66" s="156"/>
      <c r="AB66" s="156"/>
      <c r="AC66" s="156"/>
      <c r="AD66" s="156"/>
      <c r="AE66" s="156"/>
    </row>
    <row r="67" spans="1:34" ht="20.25">
      <c r="A67" s="284"/>
      <c r="B67" s="229" t="s">
        <v>283</v>
      </c>
      <c r="C67" s="230"/>
      <c r="D67" s="231"/>
      <c r="E67" s="231"/>
      <c r="F67" s="231"/>
      <c r="G67" s="231"/>
      <c r="H67" s="231"/>
      <c r="I67" s="231"/>
      <c r="J67" s="231"/>
      <c r="K67" s="232"/>
      <c r="L67" s="235"/>
      <c r="M67" s="235"/>
      <c r="N67" s="235"/>
      <c r="O67" s="234"/>
      <c r="P67" s="234"/>
      <c r="Q67" s="234"/>
      <c r="R67" s="236"/>
      <c r="S67" s="236"/>
      <c r="T67" s="236"/>
      <c r="U67" s="236"/>
      <c r="V67" s="236"/>
      <c r="W67" s="236"/>
      <c r="X67" s="236"/>
      <c r="Y67" s="156"/>
      <c r="Z67" s="156"/>
      <c r="AA67" s="156"/>
      <c r="AB67" s="156"/>
      <c r="AC67" s="156"/>
      <c r="AD67" s="156"/>
      <c r="AE67" s="156"/>
    </row>
    <row r="68" spans="1:34" s="13" customFormat="1" ht="20.25">
      <c r="A68" s="284"/>
      <c r="B68" s="229" t="s">
        <v>571</v>
      </c>
      <c r="C68" s="230"/>
      <c r="D68" s="231"/>
      <c r="E68" s="231"/>
      <c r="F68" s="231"/>
      <c r="G68" s="231"/>
      <c r="H68" s="231"/>
      <c r="I68" s="231"/>
      <c r="J68" s="231"/>
      <c r="K68" s="232"/>
      <c r="L68" s="234"/>
      <c r="M68" s="234"/>
      <c r="N68" s="234"/>
      <c r="O68" s="315" t="s">
        <v>563</v>
      </c>
      <c r="P68" s="316"/>
      <c r="Q68" s="316"/>
      <c r="R68" s="317"/>
      <c r="S68" s="317"/>
      <c r="T68" s="317"/>
      <c r="U68" s="317"/>
      <c r="V68" s="317"/>
      <c r="W68" s="234"/>
      <c r="X68" s="234"/>
      <c r="Y68" s="156"/>
      <c r="Z68" s="156"/>
      <c r="AA68" s="156"/>
      <c r="AB68" s="156"/>
      <c r="AC68" s="156"/>
      <c r="AD68" s="156"/>
      <c r="AE68" s="156"/>
      <c r="AF68" s="5"/>
      <c r="AG68" s="5"/>
      <c r="AH68" s="5"/>
    </row>
    <row r="69" spans="1:34" ht="20.25">
      <c r="A69" s="284"/>
      <c r="B69" s="231" t="s">
        <v>616</v>
      </c>
      <c r="C69" s="230"/>
      <c r="D69" s="231"/>
      <c r="E69" s="231"/>
      <c r="F69" s="231"/>
      <c r="G69" s="231"/>
      <c r="H69" s="231"/>
      <c r="I69" s="231"/>
      <c r="J69" s="231"/>
      <c r="K69" s="232"/>
      <c r="L69" s="236"/>
      <c r="M69" s="236"/>
      <c r="N69" s="236"/>
      <c r="O69" s="318" t="s">
        <v>564</v>
      </c>
      <c r="P69" s="316"/>
      <c r="Q69" s="316"/>
      <c r="R69" s="319"/>
      <c r="S69" s="319"/>
      <c r="T69" s="319"/>
      <c r="U69" s="319"/>
      <c r="V69" s="319"/>
      <c r="W69" s="156"/>
      <c r="X69" s="234"/>
      <c r="Y69" s="156"/>
      <c r="Z69" s="156"/>
      <c r="AA69" s="156"/>
      <c r="AB69" s="156"/>
      <c r="AC69" s="156"/>
      <c r="AD69" s="156"/>
      <c r="AE69" s="156"/>
    </row>
    <row r="70" spans="1:34" ht="20.25">
      <c r="A70" s="284"/>
      <c r="B70" s="231" t="s">
        <v>374</v>
      </c>
      <c r="C70" s="230"/>
      <c r="D70" s="231"/>
      <c r="E70" s="231"/>
      <c r="F70" s="231"/>
      <c r="G70" s="231"/>
      <c r="H70" s="231"/>
      <c r="I70" s="231"/>
      <c r="J70" s="231"/>
      <c r="K70" s="232"/>
      <c r="L70" s="236"/>
      <c r="M70" s="236"/>
      <c r="N70" s="236"/>
      <c r="O70" s="318" t="s">
        <v>565</v>
      </c>
      <c r="P70" s="316"/>
      <c r="Q70" s="316"/>
      <c r="R70" s="319"/>
      <c r="S70" s="319"/>
      <c r="T70" s="319"/>
      <c r="U70" s="319"/>
      <c r="V70" s="319"/>
      <c r="W70" s="156"/>
      <c r="X70" s="234"/>
      <c r="Y70" s="156"/>
      <c r="Z70" s="156"/>
      <c r="AA70" s="156"/>
      <c r="AB70" s="156"/>
      <c r="AC70" s="156"/>
      <c r="AD70" s="156"/>
      <c r="AE70" s="156"/>
    </row>
    <row r="71" spans="1:34" ht="20.25">
      <c r="A71" s="284"/>
      <c r="B71" s="231" t="s">
        <v>375</v>
      </c>
      <c r="C71" s="230"/>
      <c r="D71" s="231"/>
      <c r="E71" s="231"/>
      <c r="F71" s="231"/>
      <c r="G71" s="231"/>
      <c r="H71" s="231"/>
      <c r="I71" s="231"/>
      <c r="J71" s="231"/>
      <c r="K71" s="232"/>
      <c r="L71" s="234"/>
      <c r="M71" s="234"/>
      <c r="N71" s="234"/>
      <c r="O71" s="156"/>
      <c r="P71" s="156"/>
      <c r="Q71" s="156"/>
      <c r="R71" s="156"/>
      <c r="S71" s="156"/>
      <c r="T71" s="156"/>
      <c r="U71" s="156"/>
      <c r="V71" s="156"/>
      <c r="W71" s="156"/>
      <c r="X71" s="156"/>
      <c r="Y71" s="156"/>
      <c r="Z71" s="156"/>
      <c r="AA71" s="156"/>
      <c r="AB71" s="156"/>
      <c r="AC71" s="156"/>
      <c r="AD71" s="156"/>
      <c r="AE71" s="156"/>
    </row>
    <row r="72" spans="1:34" ht="18.75">
      <c r="A72" s="102"/>
      <c r="B72" s="231" t="s">
        <v>376</v>
      </c>
      <c r="C72" s="237"/>
      <c r="D72" s="235"/>
      <c r="E72" s="235"/>
      <c r="F72" s="235"/>
      <c r="G72" s="235"/>
      <c r="H72" s="235"/>
      <c r="I72" s="235"/>
      <c r="J72" s="235"/>
      <c r="K72" s="235"/>
      <c r="L72" s="156"/>
      <c r="M72" s="156"/>
      <c r="N72" s="156"/>
      <c r="O72" s="156"/>
      <c r="P72" s="156"/>
      <c r="Q72" s="156"/>
      <c r="R72" s="156"/>
      <c r="S72" s="156"/>
      <c r="T72" s="156"/>
      <c r="U72" s="156"/>
      <c r="V72" s="156"/>
      <c r="W72" s="156"/>
      <c r="X72" s="156"/>
      <c r="Y72" s="156"/>
      <c r="Z72" s="156"/>
      <c r="AA72" s="156"/>
      <c r="AB72" s="156"/>
      <c r="AC72" s="156"/>
      <c r="AD72" s="156"/>
      <c r="AE72" s="156"/>
    </row>
    <row r="73" spans="1:34" ht="18.75">
      <c r="A73" s="102"/>
      <c r="B73" s="231" t="s">
        <v>377</v>
      </c>
      <c r="C73" s="237"/>
      <c r="D73" s="235"/>
      <c r="E73" s="235"/>
      <c r="F73" s="235"/>
      <c r="G73" s="235"/>
      <c r="H73" s="235"/>
      <c r="I73" s="235"/>
      <c r="J73" s="235"/>
      <c r="K73" s="235"/>
      <c r="L73" s="156"/>
      <c r="M73" s="156"/>
    </row>
    <row r="74" spans="1:34" ht="18.75">
      <c r="A74" s="102"/>
      <c r="B74" s="229" t="s">
        <v>572</v>
      </c>
      <c r="C74" s="238"/>
      <c r="D74" s="235"/>
      <c r="E74" s="235"/>
      <c r="F74" s="235"/>
      <c r="G74" s="235"/>
      <c r="H74" s="235"/>
      <c r="I74" s="235"/>
      <c r="J74" s="235"/>
      <c r="K74" s="235"/>
      <c r="L74" s="156"/>
      <c r="M74" s="156"/>
    </row>
    <row r="75" spans="1:34" ht="18.75">
      <c r="A75" s="102"/>
      <c r="B75" s="231" t="s">
        <v>284</v>
      </c>
      <c r="C75" s="237"/>
      <c r="D75" s="235"/>
      <c r="E75" s="235"/>
      <c r="F75" s="235"/>
      <c r="G75" s="235"/>
      <c r="H75" s="235"/>
      <c r="I75" s="235"/>
      <c r="J75" s="235"/>
      <c r="K75" s="235"/>
      <c r="L75" s="156"/>
      <c r="M75" s="156"/>
    </row>
    <row r="76" spans="1:34" ht="18.75">
      <c r="A76" s="102"/>
      <c r="B76" s="231" t="s">
        <v>349</v>
      </c>
      <c r="C76" s="237"/>
      <c r="D76" s="235"/>
      <c r="E76" s="235"/>
      <c r="F76" s="235"/>
      <c r="G76" s="235"/>
      <c r="H76" s="235"/>
      <c r="I76" s="235"/>
      <c r="J76" s="235"/>
      <c r="K76" s="235"/>
      <c r="L76" s="156"/>
      <c r="M76" s="156"/>
    </row>
    <row r="77" spans="1:34" ht="18.75">
      <c r="A77" s="102"/>
      <c r="B77" s="229" t="s">
        <v>379</v>
      </c>
      <c r="C77" s="237"/>
      <c r="D77" s="235"/>
      <c r="E77" s="235"/>
      <c r="F77" s="235"/>
      <c r="G77" s="235"/>
      <c r="H77" s="235"/>
      <c r="I77" s="235"/>
      <c r="J77" s="235"/>
      <c r="K77" s="235"/>
      <c r="L77" s="156"/>
      <c r="M77" s="156"/>
    </row>
    <row r="78" spans="1:34" ht="18.75">
      <c r="A78" s="102"/>
      <c r="B78" s="231" t="s">
        <v>284</v>
      </c>
      <c r="C78" s="237"/>
      <c r="D78" s="235"/>
      <c r="E78" s="235"/>
      <c r="F78" s="235"/>
      <c r="G78" s="235"/>
      <c r="H78" s="235"/>
      <c r="I78" s="235"/>
      <c r="J78" s="235"/>
      <c r="K78" s="235"/>
      <c r="L78" s="156"/>
      <c r="M78" s="156"/>
    </row>
    <row r="79" spans="1:34" ht="20.25">
      <c r="A79" s="103"/>
      <c r="B79" s="204" t="s">
        <v>573</v>
      </c>
      <c r="C79" s="239"/>
      <c r="D79" s="234"/>
      <c r="E79" s="233"/>
      <c r="F79" s="233"/>
      <c r="G79" s="233"/>
      <c r="H79" s="233"/>
      <c r="I79" s="233"/>
      <c r="J79" s="234"/>
      <c r="K79" s="234"/>
      <c r="L79" s="156"/>
      <c r="M79" s="156"/>
    </row>
    <row r="80" spans="1:34" ht="18.75">
      <c r="A80" s="104"/>
      <c r="B80" s="320" t="s">
        <v>605</v>
      </c>
      <c r="C80" s="321"/>
      <c r="D80" s="322"/>
    </row>
    <row r="81" spans="1:5" ht="18.75">
      <c r="A81" s="104"/>
      <c r="B81" s="320" t="s">
        <v>606</v>
      </c>
      <c r="C81" s="321"/>
      <c r="D81" s="322"/>
    </row>
    <row r="82" spans="1:5">
      <c r="A82" s="104"/>
      <c r="B82" s="15"/>
    </row>
    <row r="83" spans="1:5">
      <c r="A83" s="104"/>
      <c r="B83" s="15"/>
      <c r="C83" s="324" t="s">
        <v>380</v>
      </c>
      <c r="D83" s="322"/>
      <c r="E83" s="325"/>
    </row>
    <row r="84" spans="1:5">
      <c r="A84" s="104"/>
      <c r="B84" s="15"/>
    </row>
    <row r="85" spans="1:5">
      <c r="A85" s="104"/>
      <c r="B85" s="15"/>
    </row>
    <row r="86" spans="1:5">
      <c r="A86" s="104"/>
      <c r="B86" s="15"/>
    </row>
    <row r="87" spans="1:5">
      <c r="A87" s="104"/>
      <c r="B87" s="15"/>
    </row>
    <row r="88" spans="1:5" ht="18.75">
      <c r="A88" s="104"/>
      <c r="B88" s="231"/>
    </row>
    <row r="89" spans="1:5">
      <c r="A89" s="104"/>
      <c r="B89" s="15"/>
    </row>
    <row r="90" spans="1:5">
      <c r="A90" s="104"/>
      <c r="B90" s="15"/>
    </row>
    <row r="91" spans="1:5">
      <c r="A91" s="104"/>
      <c r="B91" s="15"/>
    </row>
    <row r="92" spans="1:5">
      <c r="A92" s="104"/>
      <c r="B92" s="15"/>
    </row>
    <row r="93" spans="1:5">
      <c r="A93" s="104"/>
      <c r="B93" s="15"/>
    </row>
    <row r="94" spans="1:5">
      <c r="A94" s="104"/>
      <c r="B94" s="15"/>
    </row>
    <row r="95" spans="1:5">
      <c r="A95" s="104"/>
      <c r="B95" s="15"/>
    </row>
    <row r="96" spans="1:5">
      <c r="A96" s="104"/>
      <c r="B96" s="15"/>
    </row>
    <row r="97" spans="1:2">
      <c r="A97" s="104"/>
      <c r="B97" s="15"/>
    </row>
    <row r="98" spans="1:2">
      <c r="A98" s="104"/>
      <c r="B98" s="15"/>
    </row>
    <row r="99" spans="1:2">
      <c r="A99" s="104"/>
      <c r="B99" s="15"/>
    </row>
    <row r="100" spans="1:2">
      <c r="A100" s="104"/>
      <c r="B100" s="15"/>
    </row>
    <row r="101" spans="1:2">
      <c r="A101" s="104"/>
      <c r="B101" s="15"/>
    </row>
    <row r="102" spans="1:2">
      <c r="A102" s="104"/>
      <c r="B102" s="15"/>
    </row>
    <row r="103" spans="1:2">
      <c r="A103" s="104"/>
      <c r="B103" s="15"/>
    </row>
    <row r="104" spans="1:2">
      <c r="A104" s="104"/>
      <c r="B104" s="15"/>
    </row>
    <row r="105" spans="1:2">
      <c r="A105" s="104"/>
      <c r="B105" s="15"/>
    </row>
    <row r="106" spans="1:2">
      <c r="A106" s="104"/>
      <c r="B106" s="15"/>
    </row>
    <row r="107" spans="1:2">
      <c r="A107" s="104"/>
      <c r="B107" s="15"/>
    </row>
    <row r="108" spans="1:2">
      <c r="A108" s="104"/>
      <c r="B108" s="15"/>
    </row>
    <row r="109" spans="1:2">
      <c r="A109" s="104"/>
      <c r="B109" s="15"/>
    </row>
    <row r="110" spans="1:2">
      <c r="A110" s="104"/>
      <c r="B110" s="15"/>
    </row>
    <row r="111" spans="1:2">
      <c r="A111" s="104"/>
      <c r="B111" s="15"/>
    </row>
    <row r="112" spans="1:2">
      <c r="A112" s="104"/>
      <c r="B112" s="15"/>
    </row>
    <row r="113" spans="1:2">
      <c r="A113" s="104"/>
      <c r="B113" s="15"/>
    </row>
    <row r="114" spans="1:2">
      <c r="A114" s="104"/>
      <c r="B114" s="15"/>
    </row>
    <row r="115" spans="1:2">
      <c r="A115" s="104"/>
      <c r="B115" s="15"/>
    </row>
    <row r="116" spans="1:2">
      <c r="A116" s="104"/>
      <c r="B116" s="15"/>
    </row>
    <row r="117" spans="1:2">
      <c r="A117" s="104"/>
      <c r="B117" s="15"/>
    </row>
    <row r="118" spans="1:2">
      <c r="A118" s="104"/>
      <c r="B118" s="15"/>
    </row>
    <row r="119" spans="1:2">
      <c r="A119" s="104"/>
      <c r="B119" s="15"/>
    </row>
  </sheetData>
  <mergeCells count="48">
    <mergeCell ref="A47:F47"/>
    <mergeCell ref="A48:F48"/>
    <mergeCell ref="A1:AE1"/>
    <mergeCell ref="A5:F5"/>
    <mergeCell ref="G5:AE5"/>
    <mergeCell ref="P7:X7"/>
    <mergeCell ref="AE6:AE9"/>
    <mergeCell ref="I8:J8"/>
    <mergeCell ref="O8:O9"/>
    <mergeCell ref="M8:N8"/>
    <mergeCell ref="AC6:AC9"/>
    <mergeCell ref="AB6:AB9"/>
    <mergeCell ref="AA6:AA9"/>
    <mergeCell ref="Z6:Z9"/>
    <mergeCell ref="H2:P2"/>
    <mergeCell ref="E8:E9"/>
    <mergeCell ref="F8:F9"/>
    <mergeCell ref="D8:D9"/>
    <mergeCell ref="D6:F7"/>
    <mergeCell ref="B6:B9"/>
    <mergeCell ref="A13:B13"/>
    <mergeCell ref="Y49:AD50"/>
    <mergeCell ref="AD6:AD9"/>
    <mergeCell ref="Y6:Y9"/>
    <mergeCell ref="R8:S8"/>
    <mergeCell ref="X8:X9"/>
    <mergeCell ref="V8:W8"/>
    <mergeCell ref="T8:U8"/>
    <mergeCell ref="G6:X6"/>
    <mergeCell ref="P8:Q8"/>
    <mergeCell ref="G7:O7"/>
    <mergeCell ref="G8:H8"/>
    <mergeCell ref="K8:L8"/>
    <mergeCell ref="B41:C41"/>
    <mergeCell ref="B40:C40"/>
    <mergeCell ref="A2:B2"/>
    <mergeCell ref="A3:B3"/>
    <mergeCell ref="B37:C37"/>
    <mergeCell ref="C6:C9"/>
    <mergeCell ref="A29:B29"/>
    <mergeCell ref="A35:B35"/>
    <mergeCell ref="A19:B19"/>
    <mergeCell ref="A26:B26"/>
    <mergeCell ref="A6:A9"/>
    <mergeCell ref="A34:C34"/>
    <mergeCell ref="A14:B14"/>
    <mergeCell ref="B38:C38"/>
    <mergeCell ref="B39:C39"/>
  </mergeCells>
  <pageMargins left="0.23622047244094491" right="0.23622047244094491" top="0" bottom="0" header="0" footer="0"/>
  <pageSetup paperSize="9" scale="48" fitToHeight="0" orientation="landscape" r:id="rId1"/>
  <rowBreaks count="1" manualBreakCount="1">
    <brk id="48"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2"/>
  <sheetViews>
    <sheetView tabSelected="1" zoomScale="80" zoomScaleNormal="80" zoomScaleSheetLayoutView="80" workbookViewId="0">
      <pane xSplit="30" ySplit="9" topLeftCell="AE76" activePane="bottomRight" state="frozen"/>
      <selection pane="topRight" activeCell="AE1" sqref="AE1"/>
      <selection pane="bottomLeft" activeCell="A10" sqref="A10"/>
      <selection pane="bottomRight" activeCell="C92" sqref="C92"/>
    </sheetView>
  </sheetViews>
  <sheetFormatPr defaultRowHeight="15"/>
  <cols>
    <col min="1" max="1" width="6" style="98" customWidth="1"/>
    <col min="2" max="2" width="47.85546875" customWidth="1"/>
    <col min="3" max="3" width="24.7109375" customWidth="1"/>
    <col min="4" max="4" width="6.5703125" customWidth="1"/>
    <col min="5" max="5" width="7.85546875" customWidth="1"/>
    <col min="6" max="7" width="6.5703125" customWidth="1"/>
    <col min="8" max="24" width="6.140625" customWidth="1"/>
    <col min="25" max="25" width="8.28515625" customWidth="1"/>
    <col min="26" max="29" width="6.7109375" customWidth="1"/>
    <col min="30" max="30" width="14.85546875" customWidth="1"/>
    <col min="31" max="31" width="9.140625" customWidth="1"/>
  </cols>
  <sheetData>
    <row r="1" spans="1:31" s="5" customFormat="1" ht="42.75" customHeight="1">
      <c r="A1" s="412" t="s">
        <v>250</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row>
    <row r="2" spans="1:31" s="5" customFormat="1" ht="42.75" customHeight="1">
      <c r="A2" s="378" t="s">
        <v>315</v>
      </c>
      <c r="B2" s="379"/>
      <c r="C2" s="160" t="s">
        <v>58</v>
      </c>
      <c r="D2" s="156"/>
      <c r="E2" s="161"/>
      <c r="F2" s="161"/>
      <c r="G2" s="161"/>
      <c r="H2" s="423" t="s">
        <v>59</v>
      </c>
      <c r="I2" s="423"/>
      <c r="J2" s="423"/>
      <c r="K2" s="423"/>
      <c r="L2" s="423"/>
      <c r="M2" s="423"/>
      <c r="N2" s="423"/>
      <c r="O2" s="423"/>
      <c r="P2" s="423"/>
      <c r="Q2" s="162"/>
      <c r="R2" s="162"/>
      <c r="S2" s="162"/>
      <c r="T2" s="162"/>
      <c r="U2" s="162"/>
      <c r="V2" s="162"/>
      <c r="W2" s="162"/>
      <c r="X2" s="162"/>
      <c r="Y2" s="162"/>
      <c r="Z2" s="162"/>
      <c r="AA2" s="162"/>
      <c r="AB2" s="162"/>
      <c r="AC2" s="162"/>
      <c r="AD2" s="162"/>
      <c r="AE2" s="162"/>
    </row>
    <row r="3" spans="1:31" s="5" customFormat="1" ht="34.5" customHeight="1">
      <c r="A3" s="432" t="s">
        <v>57</v>
      </c>
      <c r="B3" s="433"/>
      <c r="C3" s="163"/>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row>
    <row r="4" spans="1:31" s="5" customFormat="1" ht="16.5" customHeight="1" thickBot="1">
      <c r="A4" s="164"/>
      <c r="B4" s="156" t="s">
        <v>393</v>
      </c>
      <c r="C4" s="27"/>
      <c r="D4" s="25"/>
      <c r="E4" s="90"/>
      <c r="F4" s="25"/>
      <c r="G4" s="26"/>
      <c r="H4" s="25"/>
      <c r="I4" s="26"/>
      <c r="J4" s="165"/>
      <c r="K4" s="165"/>
      <c r="L4" s="165"/>
      <c r="M4" s="165"/>
      <c r="N4" s="165"/>
      <c r="O4" s="165"/>
      <c r="P4" s="165"/>
      <c r="Q4" s="165"/>
      <c r="R4" s="165"/>
      <c r="S4" s="165"/>
      <c r="T4" s="165"/>
      <c r="U4" s="165"/>
      <c r="V4" s="165"/>
      <c r="W4" s="165"/>
      <c r="X4" s="165"/>
      <c r="Y4" s="165"/>
      <c r="Z4" s="165"/>
      <c r="AA4" s="165"/>
      <c r="AB4" s="165"/>
      <c r="AC4" s="165"/>
      <c r="AD4" s="165"/>
      <c r="AE4" s="165"/>
    </row>
    <row r="5" spans="1:31" ht="20.25" customHeight="1">
      <c r="A5" s="441"/>
      <c r="B5" s="442"/>
      <c r="C5" s="442"/>
      <c r="D5" s="442"/>
      <c r="E5" s="442"/>
      <c r="F5" s="443"/>
      <c r="G5" s="444" t="s">
        <v>32</v>
      </c>
      <c r="H5" s="445"/>
      <c r="I5" s="445"/>
      <c r="J5" s="445"/>
      <c r="K5" s="445"/>
      <c r="L5" s="445"/>
      <c r="M5" s="445"/>
      <c r="N5" s="445"/>
      <c r="O5" s="445"/>
      <c r="P5" s="445"/>
      <c r="Q5" s="445"/>
      <c r="R5" s="445"/>
      <c r="S5" s="445"/>
      <c r="T5" s="445"/>
      <c r="U5" s="445"/>
      <c r="V5" s="445"/>
      <c r="W5" s="445"/>
      <c r="X5" s="445"/>
      <c r="Y5" s="445"/>
      <c r="Z5" s="445"/>
      <c r="AA5" s="445"/>
      <c r="AB5" s="445"/>
      <c r="AC5" s="445"/>
      <c r="AD5" s="445"/>
      <c r="AE5" s="446"/>
    </row>
    <row r="6" spans="1:31" ht="15" customHeight="1">
      <c r="A6" s="387" t="s">
        <v>26</v>
      </c>
      <c r="B6" s="382" t="s">
        <v>27</v>
      </c>
      <c r="C6" s="382" t="s">
        <v>28</v>
      </c>
      <c r="D6" s="407" t="s">
        <v>153</v>
      </c>
      <c r="E6" s="407"/>
      <c r="F6" s="407"/>
      <c r="G6" s="142"/>
      <c r="H6" s="142"/>
      <c r="I6" s="142"/>
      <c r="J6" s="142"/>
      <c r="K6" s="142"/>
      <c r="L6" s="142"/>
      <c r="M6" s="142"/>
      <c r="N6" s="142"/>
      <c r="O6" s="142" t="s">
        <v>56</v>
      </c>
      <c r="P6" s="142"/>
      <c r="Q6" s="142"/>
      <c r="R6" s="142"/>
      <c r="S6" s="142"/>
      <c r="T6" s="142"/>
      <c r="U6" s="142"/>
      <c r="V6" s="142"/>
      <c r="W6" s="142"/>
      <c r="X6" s="142"/>
      <c r="Y6" s="396" t="s">
        <v>35</v>
      </c>
      <c r="Z6" s="396" t="s">
        <v>2</v>
      </c>
      <c r="AA6" s="396" t="s">
        <v>166</v>
      </c>
      <c r="AB6" s="396" t="s">
        <v>167</v>
      </c>
      <c r="AC6" s="396" t="s">
        <v>2</v>
      </c>
      <c r="AD6" s="396" t="s">
        <v>37</v>
      </c>
      <c r="AE6" s="396" t="s">
        <v>36</v>
      </c>
    </row>
    <row r="7" spans="1:31" ht="15" customHeight="1">
      <c r="A7" s="387"/>
      <c r="B7" s="382"/>
      <c r="C7" s="382"/>
      <c r="D7" s="407"/>
      <c r="E7" s="407"/>
      <c r="F7" s="407"/>
      <c r="G7" s="403" t="s">
        <v>61</v>
      </c>
      <c r="H7" s="404"/>
      <c r="I7" s="404"/>
      <c r="J7" s="404"/>
      <c r="K7" s="404"/>
      <c r="L7" s="404"/>
      <c r="M7" s="404"/>
      <c r="N7" s="404"/>
      <c r="O7" s="405"/>
      <c r="P7" s="398" t="s">
        <v>60</v>
      </c>
      <c r="Q7" s="420"/>
      <c r="R7" s="420"/>
      <c r="S7" s="420"/>
      <c r="T7" s="420"/>
      <c r="U7" s="420"/>
      <c r="V7" s="420"/>
      <c r="W7" s="420"/>
      <c r="X7" s="399"/>
      <c r="Y7" s="397"/>
      <c r="Z7" s="397"/>
      <c r="AA7" s="397"/>
      <c r="AB7" s="397"/>
      <c r="AC7" s="397"/>
      <c r="AD7" s="397"/>
      <c r="AE7" s="397"/>
    </row>
    <row r="8" spans="1:31" ht="27" customHeight="1">
      <c r="A8" s="388"/>
      <c r="B8" s="383"/>
      <c r="C8" s="383"/>
      <c r="D8" s="383" t="s">
        <v>0</v>
      </c>
      <c r="E8" s="383" t="s">
        <v>29</v>
      </c>
      <c r="F8" s="383" t="s">
        <v>30</v>
      </c>
      <c r="G8" s="403" t="s">
        <v>245</v>
      </c>
      <c r="H8" s="405"/>
      <c r="I8" s="403" t="s">
        <v>246</v>
      </c>
      <c r="J8" s="405"/>
      <c r="K8" s="403" t="s">
        <v>247</v>
      </c>
      <c r="L8" s="405"/>
      <c r="M8" s="403" t="s">
        <v>248</v>
      </c>
      <c r="N8" s="405"/>
      <c r="O8" s="421" t="s">
        <v>1</v>
      </c>
      <c r="P8" s="398" t="s">
        <v>245</v>
      </c>
      <c r="Q8" s="399"/>
      <c r="R8" s="398" t="s">
        <v>246</v>
      </c>
      <c r="S8" s="399"/>
      <c r="T8" s="398" t="s">
        <v>247</v>
      </c>
      <c r="U8" s="399"/>
      <c r="V8" s="398" t="s">
        <v>248</v>
      </c>
      <c r="W8" s="399"/>
      <c r="X8" s="400" t="s">
        <v>1</v>
      </c>
      <c r="Y8" s="397"/>
      <c r="Z8" s="397"/>
      <c r="AA8" s="397"/>
      <c r="AB8" s="397"/>
      <c r="AC8" s="397"/>
      <c r="AD8" s="397"/>
      <c r="AE8" s="397"/>
    </row>
    <row r="9" spans="1:31" ht="66.75" customHeight="1">
      <c r="A9" s="387"/>
      <c r="B9" s="382"/>
      <c r="C9" s="382"/>
      <c r="D9" s="447"/>
      <c r="E9" s="447"/>
      <c r="F9" s="447"/>
      <c r="G9" s="115" t="s">
        <v>33</v>
      </c>
      <c r="H9" s="115" t="s">
        <v>34</v>
      </c>
      <c r="I9" s="115" t="s">
        <v>33</v>
      </c>
      <c r="J9" s="115" t="s">
        <v>34</v>
      </c>
      <c r="K9" s="115" t="s">
        <v>33</v>
      </c>
      <c r="L9" s="115" t="s">
        <v>34</v>
      </c>
      <c r="M9" s="115" t="s">
        <v>33</v>
      </c>
      <c r="N9" s="115" t="s">
        <v>34</v>
      </c>
      <c r="O9" s="422"/>
      <c r="P9" s="116" t="s">
        <v>33</v>
      </c>
      <c r="Q9" s="116" t="s">
        <v>34</v>
      </c>
      <c r="R9" s="116" t="s">
        <v>33</v>
      </c>
      <c r="S9" s="116" t="s">
        <v>34</v>
      </c>
      <c r="T9" s="116" t="s">
        <v>33</v>
      </c>
      <c r="U9" s="116" t="s">
        <v>34</v>
      </c>
      <c r="V9" s="116" t="s">
        <v>33</v>
      </c>
      <c r="W9" s="116" t="s">
        <v>34</v>
      </c>
      <c r="X9" s="401"/>
      <c r="Y9" s="397"/>
      <c r="Z9" s="397"/>
      <c r="AA9" s="397"/>
      <c r="AB9" s="397"/>
      <c r="AC9" s="397"/>
      <c r="AD9" s="397"/>
      <c r="AE9" s="397"/>
    </row>
    <row r="10" spans="1:31" ht="15.75">
      <c r="A10" s="166" t="s">
        <v>254</v>
      </c>
      <c r="B10" s="139"/>
      <c r="C10" s="140"/>
      <c r="D10" s="139"/>
      <c r="E10" s="139"/>
      <c r="F10" s="139"/>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3"/>
    </row>
    <row r="11" spans="1:31" ht="21" customHeight="1">
      <c r="A11" s="133">
        <v>2.1</v>
      </c>
      <c r="B11" s="6" t="s">
        <v>62</v>
      </c>
      <c r="C11" s="123" t="str">
        <f>'Fully study plan'!C10</f>
        <v>0912.4.LEK.B.Bp</v>
      </c>
      <c r="D11" s="269">
        <v>3</v>
      </c>
      <c r="E11" s="122" t="s">
        <v>173</v>
      </c>
      <c r="F11" s="124"/>
      <c r="G11" s="29">
        <v>25</v>
      </c>
      <c r="H11" s="302">
        <v>15</v>
      </c>
      <c r="I11" s="302">
        <v>10</v>
      </c>
      <c r="J11" s="302">
        <v>10</v>
      </c>
      <c r="K11" s="29"/>
      <c r="L11" s="29"/>
      <c r="M11" s="302">
        <v>10</v>
      </c>
      <c r="N11" s="302">
        <v>5</v>
      </c>
      <c r="O11" s="302">
        <v>3</v>
      </c>
      <c r="P11" s="31"/>
      <c r="Q11" s="31"/>
      <c r="R11" s="31"/>
      <c r="S11" s="31"/>
      <c r="T11" s="31"/>
      <c r="U11" s="31"/>
      <c r="V11" s="31"/>
      <c r="W11" s="31"/>
      <c r="X11" s="31"/>
      <c r="Y11" s="305">
        <f>SUM(G11,I11,K11,M11,P11,R11,T11,V11)</f>
        <v>45</v>
      </c>
      <c r="Z11" s="23">
        <f>SUM(G11,P11)</f>
        <v>25</v>
      </c>
      <c r="AA11" s="305">
        <f>SUM(I11,R11)</f>
        <v>10</v>
      </c>
      <c r="AB11" s="23">
        <f>SUM(K11,T11)</f>
        <v>0</v>
      </c>
      <c r="AC11" s="305">
        <f>SUM(M11,V11)</f>
        <v>10</v>
      </c>
      <c r="AD11" s="305">
        <f>SUM(G11:N11,P11:W11)</f>
        <v>75</v>
      </c>
      <c r="AE11" s="305">
        <f>SUM(O11,X11)</f>
        <v>3</v>
      </c>
    </row>
    <row r="12" spans="1:31" ht="21" customHeight="1">
      <c r="A12" s="133">
        <v>2.4</v>
      </c>
      <c r="B12" s="167" t="s">
        <v>63</v>
      </c>
      <c r="C12" s="123" t="str">
        <f>'Fully study plan'!C13</f>
        <v>0912.4.LEK.B.Bch</v>
      </c>
      <c r="D12" s="269">
        <v>3</v>
      </c>
      <c r="E12" s="122">
        <v>3</v>
      </c>
      <c r="F12" s="124"/>
      <c r="G12" s="302">
        <v>30</v>
      </c>
      <c r="H12" s="302">
        <v>20</v>
      </c>
      <c r="I12" s="29"/>
      <c r="J12" s="29"/>
      <c r="K12" s="29"/>
      <c r="L12" s="29"/>
      <c r="M12" s="29">
        <v>20</v>
      </c>
      <c r="N12" s="302">
        <v>5</v>
      </c>
      <c r="O12" s="302">
        <v>3</v>
      </c>
      <c r="P12" s="31"/>
      <c r="Q12" s="31"/>
      <c r="R12" s="31"/>
      <c r="S12" s="31"/>
      <c r="T12" s="31"/>
      <c r="U12" s="31"/>
      <c r="V12" s="31"/>
      <c r="W12" s="31"/>
      <c r="X12" s="31"/>
      <c r="Y12" s="305">
        <f>SUM(G12,I12,K12,M12,P12,R12,T12,V12)</f>
        <v>50</v>
      </c>
      <c r="Z12" s="305">
        <f>SUM(G12,P12)</f>
        <v>30</v>
      </c>
      <c r="AA12" s="23">
        <f>SUM(I12,R12)</f>
        <v>0</v>
      </c>
      <c r="AB12" s="23">
        <f>SUM(K12,T12)</f>
        <v>0</v>
      </c>
      <c r="AC12" s="23">
        <f>SUM(M12,V12)</f>
        <v>20</v>
      </c>
      <c r="AD12" s="305">
        <f>SUM(G12:N12,P12:W12)</f>
        <v>75</v>
      </c>
      <c r="AE12" s="305">
        <f>SUM(O12,X12)</f>
        <v>3</v>
      </c>
    </row>
    <row r="13" spans="1:31" ht="30.75" customHeight="1">
      <c r="A13" s="133">
        <v>2.5</v>
      </c>
      <c r="B13" s="6" t="s">
        <v>64</v>
      </c>
      <c r="C13" s="123" t="str">
        <f>'Fully study plan'!C14</f>
        <v>0912.4.LEK.B.PC</v>
      </c>
      <c r="D13" s="269">
        <v>4</v>
      </c>
      <c r="E13" s="122" t="s">
        <v>171</v>
      </c>
      <c r="F13" s="124"/>
      <c r="G13" s="29">
        <v>30</v>
      </c>
      <c r="H13" s="302">
        <v>30</v>
      </c>
      <c r="I13" s="29">
        <v>25</v>
      </c>
      <c r="J13" s="302">
        <v>25</v>
      </c>
      <c r="K13" s="29"/>
      <c r="L13" s="29"/>
      <c r="M13" s="302">
        <v>20</v>
      </c>
      <c r="N13" s="302">
        <v>20</v>
      </c>
      <c r="O13" s="302">
        <v>6</v>
      </c>
      <c r="P13" s="31">
        <v>30</v>
      </c>
      <c r="Q13" s="303">
        <v>30</v>
      </c>
      <c r="R13" s="31">
        <v>25</v>
      </c>
      <c r="S13" s="303">
        <v>25</v>
      </c>
      <c r="T13" s="31"/>
      <c r="U13" s="31"/>
      <c r="V13" s="303">
        <v>20</v>
      </c>
      <c r="W13" s="303">
        <v>20</v>
      </c>
      <c r="X13" s="303">
        <v>6</v>
      </c>
      <c r="Y13" s="305">
        <f>SUM(G13,I13,K13,M13,P13,R13,T13,V13)</f>
        <v>150</v>
      </c>
      <c r="Z13" s="23">
        <f>SUM(G13,P13)</f>
        <v>60</v>
      </c>
      <c r="AA13" s="23">
        <f>SUM(I13,R13)</f>
        <v>50</v>
      </c>
      <c r="AB13" s="23">
        <f>SUM(K13,T13)</f>
        <v>0</v>
      </c>
      <c r="AC13" s="305">
        <f>SUM(M13,V13)</f>
        <v>40</v>
      </c>
      <c r="AD13" s="305">
        <f>SUM(G13:N13,P13:W13)</f>
        <v>300</v>
      </c>
      <c r="AE13" s="305">
        <f>SUM(O13,X13)</f>
        <v>12</v>
      </c>
    </row>
    <row r="14" spans="1:31" ht="15.75">
      <c r="A14" s="385" t="s">
        <v>24</v>
      </c>
      <c r="B14" s="440"/>
      <c r="C14" s="386"/>
      <c r="D14" s="126"/>
      <c r="E14" s="127"/>
      <c r="F14" s="168"/>
      <c r="G14" s="308">
        <f>SUM(G11:G13)</f>
        <v>85</v>
      </c>
      <c r="H14" s="308">
        <f>SUM(H11:H13)</f>
        <v>65</v>
      </c>
      <c r="I14" s="308">
        <f>SUM(I11:I13)</f>
        <v>35</v>
      </c>
      <c r="J14" s="308">
        <f t="shared" ref="J14:W14" si="0">SUM(J11:J13)</f>
        <v>35</v>
      </c>
      <c r="K14" s="134">
        <f>SUM(K11:K13)</f>
        <v>0</v>
      </c>
      <c r="L14" s="134">
        <f t="shared" si="0"/>
        <v>0</v>
      </c>
      <c r="M14" s="308">
        <f t="shared" si="0"/>
        <v>50</v>
      </c>
      <c r="N14" s="308">
        <f t="shared" si="0"/>
        <v>30</v>
      </c>
      <c r="O14" s="308">
        <f t="shared" si="0"/>
        <v>12</v>
      </c>
      <c r="P14" s="134">
        <f t="shared" si="0"/>
        <v>30</v>
      </c>
      <c r="Q14" s="308">
        <f t="shared" si="0"/>
        <v>30</v>
      </c>
      <c r="R14" s="134">
        <f>SUM(R11:R13)</f>
        <v>25</v>
      </c>
      <c r="S14" s="308">
        <f t="shared" si="0"/>
        <v>25</v>
      </c>
      <c r="T14" s="134">
        <f>SUM(T11:T13)</f>
        <v>0</v>
      </c>
      <c r="U14" s="134">
        <f t="shared" si="0"/>
        <v>0</v>
      </c>
      <c r="V14" s="308">
        <f>SUM(V11:V13)</f>
        <v>20</v>
      </c>
      <c r="W14" s="308">
        <f t="shared" si="0"/>
        <v>20</v>
      </c>
      <c r="X14" s="308">
        <f t="shared" ref="X14:AE14" si="1">SUM(X11:X13)</f>
        <v>6</v>
      </c>
      <c r="Y14" s="308">
        <f t="shared" si="1"/>
        <v>245</v>
      </c>
      <c r="Z14" s="308">
        <f t="shared" si="1"/>
        <v>115</v>
      </c>
      <c r="AA14" s="308">
        <f t="shared" si="1"/>
        <v>60</v>
      </c>
      <c r="AB14" s="134">
        <f t="shared" si="1"/>
        <v>0</v>
      </c>
      <c r="AC14" s="308">
        <f t="shared" si="1"/>
        <v>70</v>
      </c>
      <c r="AD14" s="308">
        <f t="shared" si="1"/>
        <v>450</v>
      </c>
      <c r="AE14" s="308">
        <f t="shared" si="1"/>
        <v>18</v>
      </c>
    </row>
    <row r="15" spans="1:31" ht="15.75">
      <c r="A15" s="166" t="s">
        <v>257</v>
      </c>
      <c r="B15" s="128"/>
      <c r="C15" s="129"/>
      <c r="D15" s="128"/>
      <c r="E15" s="130"/>
      <c r="F15" s="169"/>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2"/>
    </row>
    <row r="16" spans="1:31" ht="24.75" customHeight="1">
      <c r="A16" s="122">
        <v>3.1</v>
      </c>
      <c r="B16" s="6" t="s">
        <v>65</v>
      </c>
      <c r="C16" s="123" t="str">
        <f>'Fully study plan'!C20</f>
        <v>0912.4.LEK.C.Gen</v>
      </c>
      <c r="D16" s="269">
        <v>3</v>
      </c>
      <c r="E16" s="122">
        <v>3</v>
      </c>
      <c r="F16" s="124"/>
      <c r="G16" s="302">
        <v>20</v>
      </c>
      <c r="H16" s="302">
        <v>20</v>
      </c>
      <c r="I16" s="29">
        <v>20</v>
      </c>
      <c r="J16" s="302">
        <v>20</v>
      </c>
      <c r="K16" s="29"/>
      <c r="L16" s="29"/>
      <c r="M16" s="302">
        <v>10</v>
      </c>
      <c r="N16" s="302">
        <v>10</v>
      </c>
      <c r="O16" s="302">
        <v>4</v>
      </c>
      <c r="P16" s="31"/>
      <c r="Q16" s="31"/>
      <c r="R16" s="31"/>
      <c r="S16" s="31"/>
      <c r="T16" s="31"/>
      <c r="U16" s="31"/>
      <c r="V16" s="31"/>
      <c r="W16" s="31"/>
      <c r="X16" s="31"/>
      <c r="Y16" s="305">
        <f>SUM(G16,I16,K16,M16,P16,R16,T16,V16)</f>
        <v>50</v>
      </c>
      <c r="Z16" s="305">
        <f>SUM(G16,P16)</f>
        <v>20</v>
      </c>
      <c r="AA16" s="23">
        <f>SUM(I16,R16)</f>
        <v>20</v>
      </c>
      <c r="AB16" s="23">
        <f>SUM(K16,T16)</f>
        <v>0</v>
      </c>
      <c r="AC16" s="305">
        <f>SUM(M16,V16)</f>
        <v>10</v>
      </c>
      <c r="AD16" s="305">
        <f>SUM(G16:N16,P16:W16)</f>
        <v>100</v>
      </c>
      <c r="AE16" s="305">
        <f>SUM(O16,X16)</f>
        <v>4</v>
      </c>
    </row>
    <row r="17" spans="1:31" s="188" customFormat="1" ht="24.75" customHeight="1">
      <c r="A17" s="133">
        <v>3.2</v>
      </c>
      <c r="B17" s="6" t="s">
        <v>320</v>
      </c>
      <c r="C17" s="123" t="str">
        <f>'Fully study plan'!C21</f>
        <v>0912.4.LEK.C.Mi</v>
      </c>
      <c r="D17" s="269">
        <v>4</v>
      </c>
      <c r="E17" s="122" t="s">
        <v>171</v>
      </c>
      <c r="F17" s="124"/>
      <c r="G17" s="29">
        <v>10</v>
      </c>
      <c r="H17" s="29">
        <v>15</v>
      </c>
      <c r="I17" s="29">
        <v>15</v>
      </c>
      <c r="J17" s="302">
        <v>15</v>
      </c>
      <c r="K17" s="29"/>
      <c r="L17" s="29"/>
      <c r="M17" s="29">
        <v>10</v>
      </c>
      <c r="N17" s="302">
        <v>10</v>
      </c>
      <c r="O17" s="29">
        <v>3</v>
      </c>
      <c r="P17" s="31">
        <v>25</v>
      </c>
      <c r="Q17" s="31">
        <v>25</v>
      </c>
      <c r="R17" s="31">
        <v>25</v>
      </c>
      <c r="S17" s="303">
        <v>15</v>
      </c>
      <c r="T17" s="31"/>
      <c r="U17" s="31"/>
      <c r="V17" s="31">
        <v>25</v>
      </c>
      <c r="W17" s="303">
        <v>10</v>
      </c>
      <c r="X17" s="31">
        <v>5</v>
      </c>
      <c r="Y17" s="23">
        <f>SUM(G17,I17,K17,M17,P17,R17,T17,V17)</f>
        <v>110</v>
      </c>
      <c r="Z17" s="23">
        <f>SUM(G17,P17)</f>
        <v>35</v>
      </c>
      <c r="AA17" s="23">
        <f>SUM(I17,R17)</f>
        <v>40</v>
      </c>
      <c r="AB17" s="23">
        <f>SUM(K17,T17)</f>
        <v>0</v>
      </c>
      <c r="AC17" s="23">
        <f>SUM(M17,V17)</f>
        <v>35</v>
      </c>
      <c r="AD17" s="23">
        <f>SUM(G17:N17,P17:W17)</f>
        <v>200</v>
      </c>
      <c r="AE17" s="23">
        <f>SUM(O17,X17)</f>
        <v>8</v>
      </c>
    </row>
    <row r="18" spans="1:31" ht="24.75" customHeight="1">
      <c r="A18" s="133" t="s">
        <v>317</v>
      </c>
      <c r="B18" s="6" t="s">
        <v>66</v>
      </c>
      <c r="C18" s="123" t="str">
        <f>'Fully study plan'!C22</f>
        <v>0912.4.LEK.C.Im</v>
      </c>
      <c r="D18" s="269">
        <v>4</v>
      </c>
      <c r="E18" s="122" t="s">
        <v>13</v>
      </c>
      <c r="F18" s="124"/>
      <c r="G18" s="29"/>
      <c r="H18" s="29"/>
      <c r="I18" s="29"/>
      <c r="J18" s="29"/>
      <c r="K18" s="29"/>
      <c r="L18" s="29"/>
      <c r="M18" s="29"/>
      <c r="N18" s="29"/>
      <c r="O18" s="29"/>
      <c r="P18" s="303">
        <v>20</v>
      </c>
      <c r="Q18" s="303">
        <v>20</v>
      </c>
      <c r="R18" s="303">
        <v>20</v>
      </c>
      <c r="S18" s="303">
        <v>15</v>
      </c>
      <c r="T18" s="31"/>
      <c r="U18" s="31"/>
      <c r="V18" s="31"/>
      <c r="W18" s="31"/>
      <c r="X18" s="31">
        <v>3</v>
      </c>
      <c r="Y18" s="23">
        <f>SUM(G18,I18,K18,M18,P18,R18,T18,V18)</f>
        <v>40</v>
      </c>
      <c r="Z18" s="305">
        <f>SUM(G18,P18)</f>
        <v>20</v>
      </c>
      <c r="AA18" s="305">
        <f>SUM(I18,R18)</f>
        <v>20</v>
      </c>
      <c r="AB18" s="23">
        <f>SUM(K18,T18)</f>
        <v>0</v>
      </c>
      <c r="AC18" s="305">
        <f>SUM(M18,V18)</f>
        <v>0</v>
      </c>
      <c r="AD18" s="23">
        <f>SUM(G18:N18,P18:W18)</f>
        <v>75</v>
      </c>
      <c r="AE18" s="23">
        <f>SUM(O18,X18)</f>
        <v>3</v>
      </c>
    </row>
    <row r="19" spans="1:31" s="93" customFormat="1" ht="24.75" customHeight="1">
      <c r="A19" s="170" t="s">
        <v>318</v>
      </c>
      <c r="B19" s="18" t="s">
        <v>72</v>
      </c>
      <c r="C19" s="171" t="str">
        <f>'Fully study plan'!C25</f>
        <v>0912.4.LEK.C.HAI</v>
      </c>
      <c r="D19" s="269"/>
      <c r="E19" s="122">
        <v>4</v>
      </c>
      <c r="F19" s="124"/>
      <c r="G19" s="29"/>
      <c r="H19" s="29"/>
      <c r="I19" s="29"/>
      <c r="J19" s="29"/>
      <c r="K19" s="29"/>
      <c r="L19" s="29"/>
      <c r="M19" s="29"/>
      <c r="N19" s="29"/>
      <c r="O19" s="29"/>
      <c r="P19" s="31">
        <v>15</v>
      </c>
      <c r="Q19" s="31">
        <v>10</v>
      </c>
      <c r="R19" s="31"/>
      <c r="S19" s="31"/>
      <c r="T19" s="31"/>
      <c r="U19" s="31"/>
      <c r="V19" s="31"/>
      <c r="W19" s="31"/>
      <c r="X19" s="31">
        <v>1</v>
      </c>
      <c r="Y19" s="23">
        <f>SUM(G19,I19,K19,M19,P19,R19,T19,V19)</f>
        <v>15</v>
      </c>
      <c r="Z19" s="23">
        <f>SUM(G19,P19)</f>
        <v>15</v>
      </c>
      <c r="AA19" s="23">
        <f>SUM(I19,R19)</f>
        <v>0</v>
      </c>
      <c r="AB19" s="23">
        <f>SUM(K19,T19)</f>
        <v>0</v>
      </c>
      <c r="AC19" s="23">
        <f>SUM(M19,V19)</f>
        <v>0</v>
      </c>
      <c r="AD19" s="23">
        <f>SUM(G19:N19,P19:W19)</f>
        <v>25</v>
      </c>
      <c r="AE19" s="23">
        <f>SUM(O19,X19)</f>
        <v>1</v>
      </c>
    </row>
    <row r="20" spans="1:31" ht="15.75">
      <c r="A20" s="385" t="s">
        <v>24</v>
      </c>
      <c r="B20" s="440"/>
      <c r="C20" s="386"/>
      <c r="D20" s="168"/>
      <c r="E20" s="127"/>
      <c r="F20" s="168"/>
      <c r="G20" s="308">
        <f>SUM(G16:G19)</f>
        <v>30</v>
      </c>
      <c r="H20" s="308">
        <f t="shared" ref="H20:N20" si="2">SUM(H16:H19)</f>
        <v>35</v>
      </c>
      <c r="I20" s="134">
        <f t="shared" si="2"/>
        <v>35</v>
      </c>
      <c r="J20" s="308">
        <f t="shared" si="2"/>
        <v>35</v>
      </c>
      <c r="K20" s="134">
        <f t="shared" si="2"/>
        <v>0</v>
      </c>
      <c r="L20" s="134">
        <f t="shared" si="2"/>
        <v>0</v>
      </c>
      <c r="M20" s="308">
        <f t="shared" si="2"/>
        <v>20</v>
      </c>
      <c r="N20" s="308">
        <f t="shared" si="2"/>
        <v>20</v>
      </c>
      <c r="O20" s="308">
        <f t="shared" ref="O20:T20" si="3">SUM(O16:O19)</f>
        <v>7</v>
      </c>
      <c r="P20" s="308">
        <f t="shared" si="3"/>
        <v>60</v>
      </c>
      <c r="Q20" s="308">
        <f t="shared" si="3"/>
        <v>55</v>
      </c>
      <c r="R20" s="308">
        <f t="shared" si="3"/>
        <v>45</v>
      </c>
      <c r="S20" s="308">
        <f t="shared" si="3"/>
        <v>30</v>
      </c>
      <c r="T20" s="134">
        <f t="shared" si="3"/>
        <v>0</v>
      </c>
      <c r="U20" s="134">
        <f t="shared" ref="U20:X20" si="4">SUM(U16:U19)</f>
        <v>0</v>
      </c>
      <c r="V20" s="134">
        <f t="shared" si="4"/>
        <v>25</v>
      </c>
      <c r="W20" s="308">
        <f t="shared" si="4"/>
        <v>10</v>
      </c>
      <c r="X20" s="134">
        <f t="shared" si="4"/>
        <v>9</v>
      </c>
      <c r="Y20" s="308">
        <f>SUM(Y16:Y19)</f>
        <v>215</v>
      </c>
      <c r="Z20" s="308">
        <f>SUM(Z16:Z19)</f>
        <v>90</v>
      </c>
      <c r="AA20" s="308">
        <f>SUM(AA16:AA18)</f>
        <v>80</v>
      </c>
      <c r="AB20" s="134">
        <f>SUM(AB16:AB18)</f>
        <v>0</v>
      </c>
      <c r="AC20" s="308">
        <f>SUM(AC16:AC18)</f>
        <v>45</v>
      </c>
      <c r="AD20" s="308">
        <f>SUM(AD16:AD18)</f>
        <v>375</v>
      </c>
      <c r="AE20" s="308">
        <f>SUM(AE16:AE19)</f>
        <v>16</v>
      </c>
    </row>
    <row r="21" spans="1:31" s="93" customFormat="1" ht="12.75" customHeight="1">
      <c r="A21" s="128" t="s">
        <v>562</v>
      </c>
      <c r="B21" s="128"/>
      <c r="C21" s="128"/>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row>
    <row r="22" spans="1:31" s="93" customFormat="1" ht="33" customHeight="1">
      <c r="A22" s="172" t="s">
        <v>212</v>
      </c>
      <c r="B22" s="6" t="s">
        <v>213</v>
      </c>
      <c r="C22" s="244" t="str">
        <f>'Fully study plan'!C34</f>
        <v>0912.4.LEK.B.CPF</v>
      </c>
      <c r="D22" s="6"/>
      <c r="E22" s="270">
        <v>4</v>
      </c>
      <c r="F22" s="270"/>
      <c r="G22" s="29"/>
      <c r="H22" s="29"/>
      <c r="I22" s="29"/>
      <c r="J22" s="29"/>
      <c r="K22" s="29"/>
      <c r="L22" s="29"/>
      <c r="M22" s="29"/>
      <c r="N22" s="29"/>
      <c r="O22" s="29"/>
      <c r="P22" s="173">
        <v>20</v>
      </c>
      <c r="Q22" s="326">
        <v>10</v>
      </c>
      <c r="R22" s="173">
        <v>10</v>
      </c>
      <c r="S22" s="326">
        <v>10</v>
      </c>
      <c r="T22" s="173"/>
      <c r="U22" s="173"/>
      <c r="V22" s="173"/>
      <c r="W22" s="173"/>
      <c r="X22" s="173">
        <v>2</v>
      </c>
      <c r="Y22" s="270">
        <f>SUM(G22,I22,K22,M22,P22,R22,T22,V22)</f>
        <v>30</v>
      </c>
      <c r="Z22" s="270">
        <f>SUM(G22,P22)</f>
        <v>20</v>
      </c>
      <c r="AA22" s="270">
        <f>SUM(I22,R22)</f>
        <v>10</v>
      </c>
      <c r="AB22" s="270">
        <f>SUM(K22,T22)</f>
        <v>0</v>
      </c>
      <c r="AC22" s="23">
        <f>SUM(M22,V22)</f>
        <v>0</v>
      </c>
      <c r="AD22" s="23">
        <f>SUM(G22:N22,P22:W22)</f>
        <v>50</v>
      </c>
      <c r="AE22" s="23">
        <f>SUM(O22,X22)</f>
        <v>2</v>
      </c>
    </row>
    <row r="23" spans="1:31" s="93" customFormat="1" ht="29.25" customHeight="1">
      <c r="A23" s="97" t="s">
        <v>272</v>
      </c>
      <c r="B23" s="8" t="s">
        <v>114</v>
      </c>
      <c r="C23" s="123" t="str">
        <f>'Fully study plan'!C36</f>
        <v>0912.4.LEK.A.PfM</v>
      </c>
      <c r="D23" s="174"/>
      <c r="E23" s="175" t="s">
        <v>171</v>
      </c>
      <c r="F23" s="176"/>
      <c r="G23" s="177"/>
      <c r="H23" s="177"/>
      <c r="I23" s="177">
        <v>25</v>
      </c>
      <c r="J23" s="302">
        <v>25</v>
      </c>
      <c r="K23" s="177"/>
      <c r="L23" s="177"/>
      <c r="M23" s="177"/>
      <c r="N23" s="177"/>
      <c r="O23" s="327">
        <v>2</v>
      </c>
      <c r="P23" s="173"/>
      <c r="Q23" s="173"/>
      <c r="R23" s="173">
        <v>25</v>
      </c>
      <c r="S23" s="303">
        <v>25</v>
      </c>
      <c r="T23" s="173"/>
      <c r="U23" s="173"/>
      <c r="V23" s="173"/>
      <c r="W23" s="173"/>
      <c r="X23" s="173">
        <v>2</v>
      </c>
      <c r="Y23" s="178">
        <f>SUM(G23,I23,K23,M23,P23,R23,T23,V23)</f>
        <v>50</v>
      </c>
      <c r="Z23" s="178">
        <f>SUM(G23,P23)</f>
        <v>0</v>
      </c>
      <c r="AA23" s="178">
        <f>SUM(I23,R23)</f>
        <v>50</v>
      </c>
      <c r="AB23" s="178">
        <f>SUM(K23,T23)</f>
        <v>0</v>
      </c>
      <c r="AC23" s="178">
        <f>SUM(M23,V23)</f>
        <v>0</v>
      </c>
      <c r="AD23" s="328">
        <f>SUM(G23:N23,P23:W23)</f>
        <v>100</v>
      </c>
      <c r="AE23" s="328">
        <f>SUM(O23,X23)</f>
        <v>4</v>
      </c>
    </row>
    <row r="24" spans="1:31" s="93" customFormat="1" ht="18" customHeight="1">
      <c r="A24" s="385"/>
      <c r="B24" s="440"/>
      <c r="C24" s="386"/>
      <c r="D24" s="271"/>
      <c r="E24" s="271"/>
      <c r="F24" s="271"/>
      <c r="G24" s="271">
        <f t="shared" ref="G24:H24" si="5">SUM(G22:G23)</f>
        <v>0</v>
      </c>
      <c r="H24" s="271">
        <f t="shared" si="5"/>
        <v>0</v>
      </c>
      <c r="I24" s="271">
        <f>SUM(I22:I23)</f>
        <v>25</v>
      </c>
      <c r="J24" s="329">
        <f t="shared" ref="J24:O24" si="6">SUM(J22:J23)</f>
        <v>25</v>
      </c>
      <c r="K24" s="271">
        <f t="shared" si="6"/>
        <v>0</v>
      </c>
      <c r="L24" s="271">
        <f t="shared" si="6"/>
        <v>0</v>
      </c>
      <c r="M24" s="271">
        <f t="shared" si="6"/>
        <v>0</v>
      </c>
      <c r="N24" s="271">
        <f t="shared" si="6"/>
        <v>0</v>
      </c>
      <c r="O24" s="329">
        <f t="shared" si="6"/>
        <v>2</v>
      </c>
      <c r="P24" s="271">
        <f>SUM(P22:P23)</f>
        <v>20</v>
      </c>
      <c r="Q24" s="329">
        <f t="shared" ref="Q24:X24" si="7">SUM(Q22:Q23)</f>
        <v>10</v>
      </c>
      <c r="R24" s="271">
        <f t="shared" si="7"/>
        <v>35</v>
      </c>
      <c r="S24" s="329">
        <f t="shared" si="7"/>
        <v>35</v>
      </c>
      <c r="T24" s="271">
        <f t="shared" si="7"/>
        <v>0</v>
      </c>
      <c r="U24" s="271">
        <f t="shared" si="7"/>
        <v>0</v>
      </c>
      <c r="V24" s="271">
        <f t="shared" si="7"/>
        <v>0</v>
      </c>
      <c r="W24" s="271">
        <f t="shared" si="7"/>
        <v>0</v>
      </c>
      <c r="X24" s="271">
        <f t="shared" si="7"/>
        <v>4</v>
      </c>
      <c r="Y24" s="271">
        <f t="shared" ref="Y24:AE24" si="8">SUM(Y22:Y23)</f>
        <v>80</v>
      </c>
      <c r="Z24" s="271">
        <f t="shared" si="8"/>
        <v>20</v>
      </c>
      <c r="AA24" s="271">
        <f t="shared" si="8"/>
        <v>60</v>
      </c>
      <c r="AB24" s="271">
        <f t="shared" si="8"/>
        <v>0</v>
      </c>
      <c r="AC24" s="271">
        <f t="shared" si="8"/>
        <v>0</v>
      </c>
      <c r="AD24" s="329">
        <f t="shared" si="8"/>
        <v>150</v>
      </c>
      <c r="AE24" s="329">
        <f t="shared" si="8"/>
        <v>6</v>
      </c>
    </row>
    <row r="25" spans="1:31" ht="15.75">
      <c r="A25" s="166" t="s">
        <v>561</v>
      </c>
      <c r="B25" s="128"/>
      <c r="C25" s="129"/>
      <c r="D25" s="169"/>
      <c r="E25" s="130"/>
      <c r="F25" s="169"/>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2"/>
    </row>
    <row r="26" spans="1:31" ht="22.5" customHeight="1">
      <c r="A26" s="97">
        <v>7.1</v>
      </c>
      <c r="B26" s="6" t="s">
        <v>67</v>
      </c>
      <c r="C26" s="123" t="str">
        <f>'Fully study plan'!C72</f>
        <v>0912.4.LEK.C.Hy</v>
      </c>
      <c r="D26" s="124"/>
      <c r="E26" s="122" t="s">
        <v>173</v>
      </c>
      <c r="F26" s="124"/>
      <c r="G26" s="29">
        <v>15</v>
      </c>
      <c r="H26" s="29">
        <v>10</v>
      </c>
      <c r="I26" s="29"/>
      <c r="J26" s="29"/>
      <c r="K26" s="29"/>
      <c r="L26" s="29"/>
      <c r="M26" s="29"/>
      <c r="N26" s="29"/>
      <c r="O26" s="29">
        <v>1</v>
      </c>
      <c r="P26" s="31"/>
      <c r="Q26" s="31"/>
      <c r="R26" s="31"/>
      <c r="S26" s="31"/>
      <c r="T26" s="31"/>
      <c r="U26" s="31"/>
      <c r="V26" s="31"/>
      <c r="W26" s="31"/>
      <c r="X26" s="31"/>
      <c r="Y26" s="23">
        <f>SUM(G26,I26,K26,M26,P26,R26,T26,V26)</f>
        <v>15</v>
      </c>
      <c r="Z26" s="23">
        <f>SUM(G26,P26)</f>
        <v>15</v>
      </c>
      <c r="AA26" s="23">
        <f>SUM(I26,R26)</f>
        <v>0</v>
      </c>
      <c r="AB26" s="23">
        <f>SUM(K26,T26)</f>
        <v>0</v>
      </c>
      <c r="AC26" s="23">
        <f>SUM(M26,V26)</f>
        <v>0</v>
      </c>
      <c r="AD26" s="23">
        <f>SUM(G26:N26,P26:W26)</f>
        <v>25</v>
      </c>
      <c r="AE26" s="23">
        <f>SUM(O26,X26)</f>
        <v>1</v>
      </c>
    </row>
    <row r="27" spans="1:31" ht="22.5" customHeight="1">
      <c r="A27" s="97">
        <v>7.2</v>
      </c>
      <c r="B27" s="6" t="s">
        <v>68</v>
      </c>
      <c r="C27" s="123" t="str">
        <f>'Fully study plan'!C73</f>
        <v>0912.4.LEK.C.Ep</v>
      </c>
      <c r="D27" s="124"/>
      <c r="E27" s="122" t="s">
        <v>173</v>
      </c>
      <c r="F27" s="124"/>
      <c r="G27" s="29">
        <v>15</v>
      </c>
      <c r="H27" s="29">
        <v>10</v>
      </c>
      <c r="I27" s="29"/>
      <c r="J27" s="29"/>
      <c r="K27" s="29"/>
      <c r="L27" s="29"/>
      <c r="M27" s="29"/>
      <c r="N27" s="29"/>
      <c r="O27" s="29">
        <v>1</v>
      </c>
      <c r="P27" s="31"/>
      <c r="Q27" s="31"/>
      <c r="R27" s="31"/>
      <c r="S27" s="31"/>
      <c r="T27" s="31"/>
      <c r="U27" s="31"/>
      <c r="V27" s="31"/>
      <c r="W27" s="31"/>
      <c r="X27" s="31"/>
      <c r="Y27" s="23">
        <f>SUM(G27,I27,K27,M27,P27,R27,T27,V27)</f>
        <v>15</v>
      </c>
      <c r="Z27" s="23">
        <f>SUM(G27,P27)</f>
        <v>15</v>
      </c>
      <c r="AA27" s="23">
        <f>SUM(I27,R27)</f>
        <v>0</v>
      </c>
      <c r="AB27" s="23">
        <f>SUM(K27,T27)</f>
        <v>0</v>
      </c>
      <c r="AC27" s="23">
        <f>SUM(M27,V27)</f>
        <v>0</v>
      </c>
      <c r="AD27" s="23">
        <f>SUM(G27:N27,P27:W27)</f>
        <v>25</v>
      </c>
      <c r="AE27" s="23">
        <f>SUM(O27,X27)</f>
        <v>1</v>
      </c>
    </row>
    <row r="28" spans="1:31" ht="22.5" customHeight="1">
      <c r="A28" s="97">
        <v>7.3</v>
      </c>
      <c r="B28" s="6" t="s">
        <v>69</v>
      </c>
      <c r="C28" s="123" t="str">
        <f>'Fully study plan'!C74</f>
        <v>0912.4.LEK.C-PH</v>
      </c>
      <c r="D28" s="179"/>
      <c r="E28" s="180">
        <v>4</v>
      </c>
      <c r="F28" s="179"/>
      <c r="G28" s="181"/>
      <c r="H28" s="181"/>
      <c r="I28" s="181"/>
      <c r="J28" s="181"/>
      <c r="K28" s="181"/>
      <c r="L28" s="181"/>
      <c r="M28" s="181"/>
      <c r="N28" s="181"/>
      <c r="O28" s="181"/>
      <c r="P28" s="31">
        <v>15</v>
      </c>
      <c r="Q28" s="31">
        <v>10</v>
      </c>
      <c r="R28" s="31"/>
      <c r="S28" s="31"/>
      <c r="T28" s="31"/>
      <c r="U28" s="31"/>
      <c r="V28" s="31"/>
      <c r="W28" s="31"/>
      <c r="X28" s="31">
        <v>1</v>
      </c>
      <c r="Y28" s="23">
        <f>SUM(G28,I28,K28,M28,P28,R28,T28,V28)</f>
        <v>15</v>
      </c>
      <c r="Z28" s="23">
        <f>SUM(G28,P28)</f>
        <v>15</v>
      </c>
      <c r="AA28" s="23">
        <f>SUM(I28,R28)</f>
        <v>0</v>
      </c>
      <c r="AB28" s="23">
        <f>SUM(K28,T28)</f>
        <v>0</v>
      </c>
      <c r="AC28" s="23">
        <f>SUM(M28,V28)</f>
        <v>0</v>
      </c>
      <c r="AD28" s="23">
        <f>SUM(G28:N28,P28:W28)</f>
        <v>25</v>
      </c>
      <c r="AE28" s="23">
        <f>SUM(O28,X28)</f>
        <v>1</v>
      </c>
    </row>
    <row r="29" spans="1:31" ht="15.75">
      <c r="A29" s="385" t="s">
        <v>24</v>
      </c>
      <c r="B29" s="440"/>
      <c r="C29" s="386"/>
      <c r="D29" s="168"/>
      <c r="E29" s="127"/>
      <c r="F29" s="168"/>
      <c r="G29" s="134">
        <f>SUM(G26:G28)</f>
        <v>30</v>
      </c>
      <c r="H29" s="134">
        <f>SUM(H26:H28)</f>
        <v>20</v>
      </c>
      <c r="I29" s="134">
        <f>SUM(I26:I28)</f>
        <v>0</v>
      </c>
      <c r="J29" s="134">
        <f t="shared" ref="J29:X29" si="9">SUM(J26:J28)</f>
        <v>0</v>
      </c>
      <c r="K29" s="134">
        <f t="shared" si="9"/>
        <v>0</v>
      </c>
      <c r="L29" s="134">
        <f t="shared" si="9"/>
        <v>0</v>
      </c>
      <c r="M29" s="134">
        <f t="shared" si="9"/>
        <v>0</v>
      </c>
      <c r="N29" s="134">
        <f t="shared" si="9"/>
        <v>0</v>
      </c>
      <c r="O29" s="134">
        <f t="shared" si="9"/>
        <v>2</v>
      </c>
      <c r="P29" s="134">
        <f>SUM(P26:P28)</f>
        <v>15</v>
      </c>
      <c r="Q29" s="134">
        <f t="shared" si="9"/>
        <v>10</v>
      </c>
      <c r="R29" s="134">
        <f t="shared" si="9"/>
        <v>0</v>
      </c>
      <c r="S29" s="134">
        <f>SUM(S26:S28)</f>
        <v>0</v>
      </c>
      <c r="T29" s="134">
        <f t="shared" si="9"/>
        <v>0</v>
      </c>
      <c r="U29" s="134">
        <f t="shared" si="9"/>
        <v>0</v>
      </c>
      <c r="V29" s="134">
        <f t="shared" si="9"/>
        <v>0</v>
      </c>
      <c r="W29" s="134">
        <f t="shared" si="9"/>
        <v>0</v>
      </c>
      <c r="X29" s="134">
        <f t="shared" si="9"/>
        <v>1</v>
      </c>
      <c r="Y29" s="134">
        <f>SUM(Y26:Y28)</f>
        <v>45</v>
      </c>
      <c r="Z29" s="134">
        <f t="shared" ref="Z29:AE29" si="10">SUM(Z26:Z28)</f>
        <v>45</v>
      </c>
      <c r="AA29" s="134">
        <f t="shared" si="10"/>
        <v>0</v>
      </c>
      <c r="AB29" s="134">
        <f t="shared" si="10"/>
        <v>0</v>
      </c>
      <c r="AC29" s="134">
        <f t="shared" si="10"/>
        <v>0</v>
      </c>
      <c r="AD29" s="134">
        <f t="shared" si="10"/>
        <v>75</v>
      </c>
      <c r="AE29" s="134">
        <f t="shared" si="10"/>
        <v>3</v>
      </c>
    </row>
    <row r="30" spans="1:31" ht="20.25" customHeight="1">
      <c r="A30" s="166" t="s">
        <v>258</v>
      </c>
      <c r="B30" s="128"/>
      <c r="C30" s="129"/>
      <c r="D30" s="169"/>
      <c r="E30" s="130"/>
      <c r="F30" s="169"/>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2"/>
    </row>
    <row r="31" spans="1:31" ht="20.25" customHeight="1">
      <c r="A31" s="97">
        <v>9.1999999999999993</v>
      </c>
      <c r="B31" s="138" t="s">
        <v>70</v>
      </c>
      <c r="C31" s="123" t="str">
        <f>'Fully study plan'!C91</f>
        <v>0912.4.LEK.F.Out</v>
      </c>
      <c r="D31" s="124"/>
      <c r="E31" s="122">
        <v>4</v>
      </c>
      <c r="F31" s="124"/>
      <c r="G31" s="29"/>
      <c r="H31" s="29"/>
      <c r="I31" s="29"/>
      <c r="J31" s="29"/>
      <c r="K31" s="29"/>
      <c r="L31" s="29"/>
      <c r="M31" s="29"/>
      <c r="N31" s="29"/>
      <c r="O31" s="29"/>
      <c r="P31" s="31"/>
      <c r="Q31" s="31"/>
      <c r="R31" s="31"/>
      <c r="S31" s="31"/>
      <c r="T31" s="31">
        <v>90</v>
      </c>
      <c r="U31" s="31"/>
      <c r="V31" s="31"/>
      <c r="W31" s="31"/>
      <c r="X31" s="31">
        <v>3</v>
      </c>
      <c r="Y31" s="23">
        <f>SUM(G31,I31,K31,M31,P31,R31,T31,V31)</f>
        <v>90</v>
      </c>
      <c r="Z31" s="23">
        <f>SUM(G31,P31)</f>
        <v>0</v>
      </c>
      <c r="AA31" s="23">
        <f>SUM(I31,R31)</f>
        <v>0</v>
      </c>
      <c r="AB31" s="23">
        <f>SUM(K31,T31)</f>
        <v>90</v>
      </c>
      <c r="AC31" s="23">
        <f>SUM(M31,V31)</f>
        <v>0</v>
      </c>
      <c r="AD31" s="23">
        <f>SUM(G31:N31,P31:W31)</f>
        <v>90</v>
      </c>
      <c r="AE31" s="23">
        <f>SUM(O31,X31)</f>
        <v>3</v>
      </c>
    </row>
    <row r="32" spans="1:31" ht="20.25" customHeight="1">
      <c r="A32" s="97">
        <v>9.3000000000000007</v>
      </c>
      <c r="B32" s="138" t="s">
        <v>71</v>
      </c>
      <c r="C32" s="123" t="str">
        <f>'Fully study plan'!C92</f>
        <v>0912.4.LEK.F.AC</v>
      </c>
      <c r="D32" s="124"/>
      <c r="E32" s="122">
        <v>4</v>
      </c>
      <c r="F32" s="124"/>
      <c r="G32" s="29"/>
      <c r="H32" s="29"/>
      <c r="I32" s="29"/>
      <c r="J32" s="29"/>
      <c r="K32" s="29"/>
      <c r="L32" s="29"/>
      <c r="M32" s="29"/>
      <c r="N32" s="29"/>
      <c r="O32" s="29"/>
      <c r="P32" s="31"/>
      <c r="Q32" s="31"/>
      <c r="R32" s="31"/>
      <c r="S32" s="31"/>
      <c r="T32" s="31">
        <v>30</v>
      </c>
      <c r="U32" s="31"/>
      <c r="V32" s="31"/>
      <c r="W32" s="31"/>
      <c r="X32" s="31">
        <v>1</v>
      </c>
      <c r="Y32" s="23">
        <f>SUM(G32,I32,K32,M32,P32,R32,T32,V32)</f>
        <v>30</v>
      </c>
      <c r="Z32" s="23">
        <f>SUM(G32,P32)</f>
        <v>0</v>
      </c>
      <c r="AA32" s="23">
        <f>SUM(I32,R32)</f>
        <v>0</v>
      </c>
      <c r="AB32" s="23">
        <f>SUM(K32,T32)</f>
        <v>30</v>
      </c>
      <c r="AC32" s="23">
        <f>SUM(M32,V32)</f>
        <v>0</v>
      </c>
      <c r="AD32" s="23">
        <f>SUM(G32:N32,P32:W32)</f>
        <v>30</v>
      </c>
      <c r="AE32" s="23">
        <f>SUM(O32,X32)</f>
        <v>1</v>
      </c>
    </row>
    <row r="33" spans="1:31" ht="15.75">
      <c r="A33" s="385" t="s">
        <v>24</v>
      </c>
      <c r="B33" s="440"/>
      <c r="C33" s="386"/>
      <c r="D33" s="126"/>
      <c r="E33" s="127"/>
      <c r="F33" s="126"/>
      <c r="G33" s="134">
        <f t="shared" ref="G33:X33" si="11">SUM(G31:G32)</f>
        <v>0</v>
      </c>
      <c r="H33" s="134">
        <f t="shared" si="11"/>
        <v>0</v>
      </c>
      <c r="I33" s="134">
        <f t="shared" si="11"/>
        <v>0</v>
      </c>
      <c r="J33" s="134">
        <f t="shared" si="11"/>
        <v>0</v>
      </c>
      <c r="K33" s="134">
        <f t="shared" si="11"/>
        <v>0</v>
      </c>
      <c r="L33" s="134">
        <f>SUM(L31:L32)</f>
        <v>0</v>
      </c>
      <c r="M33" s="134">
        <f t="shared" si="11"/>
        <v>0</v>
      </c>
      <c r="N33" s="134">
        <f t="shared" si="11"/>
        <v>0</v>
      </c>
      <c r="O33" s="134">
        <f t="shared" si="11"/>
        <v>0</v>
      </c>
      <c r="P33" s="134">
        <f t="shared" si="11"/>
        <v>0</v>
      </c>
      <c r="Q33" s="134">
        <f t="shared" si="11"/>
        <v>0</v>
      </c>
      <c r="R33" s="134">
        <f t="shared" si="11"/>
        <v>0</v>
      </c>
      <c r="S33" s="134">
        <f t="shared" si="11"/>
        <v>0</v>
      </c>
      <c r="T33" s="134">
        <f>SUM(T31:T32)</f>
        <v>120</v>
      </c>
      <c r="U33" s="134">
        <f t="shared" si="11"/>
        <v>0</v>
      </c>
      <c r="V33" s="134">
        <f t="shared" si="11"/>
        <v>0</v>
      </c>
      <c r="W33" s="134">
        <f t="shared" si="11"/>
        <v>0</v>
      </c>
      <c r="X33" s="134">
        <f t="shared" si="11"/>
        <v>4</v>
      </c>
      <c r="Y33" s="134">
        <f t="shared" ref="Y33:AE33" si="12">SUM(Y31:Y32)</f>
        <v>120</v>
      </c>
      <c r="Z33" s="134">
        <f t="shared" si="12"/>
        <v>0</v>
      </c>
      <c r="AA33" s="134">
        <f t="shared" si="12"/>
        <v>0</v>
      </c>
      <c r="AB33" s="134">
        <f t="shared" si="12"/>
        <v>120</v>
      </c>
      <c r="AC33" s="134">
        <f t="shared" si="12"/>
        <v>0</v>
      </c>
      <c r="AD33" s="134">
        <f t="shared" si="12"/>
        <v>120</v>
      </c>
      <c r="AE33" s="134">
        <f t="shared" si="12"/>
        <v>4</v>
      </c>
    </row>
    <row r="34" spans="1:31" ht="15.75">
      <c r="A34" s="166" t="s">
        <v>267</v>
      </c>
      <c r="B34" s="128"/>
      <c r="C34" s="129"/>
      <c r="D34" s="169"/>
      <c r="E34" s="130"/>
      <c r="F34" s="169"/>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2"/>
    </row>
    <row r="35" spans="1:31" ht="18" customHeight="1">
      <c r="A35" s="434"/>
      <c r="B35" s="436" t="s">
        <v>251</v>
      </c>
      <c r="C35" s="437"/>
      <c r="D35" s="174"/>
      <c r="E35" s="182">
        <v>3</v>
      </c>
      <c r="F35" s="174"/>
      <c r="G35" s="183"/>
      <c r="H35" s="177"/>
      <c r="I35" s="327">
        <v>30</v>
      </c>
      <c r="J35" s="302">
        <v>20</v>
      </c>
      <c r="K35" s="177"/>
      <c r="L35" s="177"/>
      <c r="M35" s="177"/>
      <c r="N35" s="177"/>
      <c r="O35" s="177">
        <v>2</v>
      </c>
      <c r="P35" s="173"/>
      <c r="Q35" s="173"/>
      <c r="R35" s="173"/>
      <c r="S35" s="31"/>
      <c r="T35" s="173"/>
      <c r="U35" s="173"/>
      <c r="V35" s="173"/>
      <c r="W35" s="173"/>
      <c r="X35" s="173"/>
      <c r="Y35" s="328">
        <f>SUM(G35,I35,K35,M35,P35,R35,T35,V35)</f>
        <v>30</v>
      </c>
      <c r="Z35" s="178">
        <f>SUM(G35,P35)</f>
        <v>0</v>
      </c>
      <c r="AA35" s="328">
        <f>SUM(I35,R35)</f>
        <v>30</v>
      </c>
      <c r="AB35" s="178">
        <f>SUM(K35,T35)</f>
        <v>0</v>
      </c>
      <c r="AC35" s="178">
        <f>SUM(M35,V35)</f>
        <v>0</v>
      </c>
      <c r="AD35" s="178">
        <f>SUM(G35:N35,P35:W35)</f>
        <v>50</v>
      </c>
      <c r="AE35" s="178">
        <f>SUM(O35,X35)</f>
        <v>2</v>
      </c>
    </row>
    <row r="36" spans="1:31" ht="15.75">
      <c r="A36" s="435"/>
      <c r="B36" s="438"/>
      <c r="C36" s="439"/>
      <c r="D36" s="174"/>
      <c r="E36" s="182">
        <v>4</v>
      </c>
      <c r="F36" s="174"/>
      <c r="G36" s="183"/>
      <c r="H36" s="177"/>
      <c r="I36" s="177"/>
      <c r="J36" s="177"/>
      <c r="K36" s="177"/>
      <c r="L36" s="177"/>
      <c r="M36" s="177"/>
      <c r="N36" s="177"/>
      <c r="O36" s="177"/>
      <c r="P36" s="173"/>
      <c r="Q36" s="173"/>
      <c r="R36" s="326">
        <v>30</v>
      </c>
      <c r="S36" s="303">
        <v>20</v>
      </c>
      <c r="T36" s="173"/>
      <c r="U36" s="173"/>
      <c r="V36" s="173"/>
      <c r="W36" s="173"/>
      <c r="X36" s="173">
        <v>2</v>
      </c>
      <c r="Y36" s="328">
        <f>SUM(G36,I36,K36,M36,P36,R36,T36,V36)</f>
        <v>30</v>
      </c>
      <c r="Z36" s="178">
        <f>SUM(G36,P36)</f>
        <v>0</v>
      </c>
      <c r="AA36" s="328">
        <f>SUM(I36,R36)</f>
        <v>30</v>
      </c>
      <c r="AB36" s="178">
        <f>SUM(K36,T36)</f>
        <v>0</v>
      </c>
      <c r="AC36" s="178">
        <f>SUM(M36,V36)</f>
        <v>0</v>
      </c>
      <c r="AD36" s="178">
        <f>SUM(G36:N36,P36:W36)</f>
        <v>50</v>
      </c>
      <c r="AE36" s="178">
        <f>SUM(O36,X36)</f>
        <v>2</v>
      </c>
    </row>
    <row r="37" spans="1:31" ht="15.75">
      <c r="A37" s="385" t="s">
        <v>24</v>
      </c>
      <c r="B37" s="440"/>
      <c r="C37" s="386"/>
      <c r="D37" s="168"/>
      <c r="E37" s="168"/>
      <c r="F37" s="168"/>
      <c r="G37" s="134">
        <f>SUM(G35:G36)</f>
        <v>0</v>
      </c>
      <c r="H37" s="134">
        <f t="shared" ref="H37:AE37" si="13">SUM(H35:H36)</f>
        <v>0</v>
      </c>
      <c r="I37" s="308">
        <f>SUM(I35:I36)</f>
        <v>30</v>
      </c>
      <c r="J37" s="308">
        <f t="shared" si="13"/>
        <v>20</v>
      </c>
      <c r="K37" s="134">
        <f t="shared" si="13"/>
        <v>0</v>
      </c>
      <c r="L37" s="134">
        <f>SUM(L35:L36)</f>
        <v>0</v>
      </c>
      <c r="M37" s="134">
        <f t="shared" si="13"/>
        <v>0</v>
      </c>
      <c r="N37" s="134">
        <f t="shared" si="13"/>
        <v>0</v>
      </c>
      <c r="O37" s="134">
        <f t="shared" si="13"/>
        <v>2</v>
      </c>
      <c r="P37" s="134">
        <f t="shared" si="13"/>
        <v>0</v>
      </c>
      <c r="Q37" s="134">
        <f t="shared" si="13"/>
        <v>0</v>
      </c>
      <c r="R37" s="308">
        <f>SUM(R35:R36)</f>
        <v>30</v>
      </c>
      <c r="S37" s="308">
        <f t="shared" si="13"/>
        <v>20</v>
      </c>
      <c r="T37" s="134">
        <f t="shared" si="13"/>
        <v>0</v>
      </c>
      <c r="U37" s="134">
        <f t="shared" si="13"/>
        <v>0</v>
      </c>
      <c r="V37" s="134">
        <f t="shared" si="13"/>
        <v>0</v>
      </c>
      <c r="W37" s="134">
        <f t="shared" si="13"/>
        <v>0</v>
      </c>
      <c r="X37" s="134">
        <f t="shared" si="13"/>
        <v>2</v>
      </c>
      <c r="Y37" s="308">
        <f t="shared" si="13"/>
        <v>60</v>
      </c>
      <c r="Z37" s="134">
        <f t="shared" si="13"/>
        <v>0</v>
      </c>
      <c r="AA37" s="308">
        <f t="shared" si="13"/>
        <v>60</v>
      </c>
      <c r="AB37" s="134">
        <f t="shared" si="13"/>
        <v>0</v>
      </c>
      <c r="AC37" s="134">
        <f t="shared" si="13"/>
        <v>0</v>
      </c>
      <c r="AD37" s="134">
        <f t="shared" si="13"/>
        <v>100</v>
      </c>
      <c r="AE37" s="134">
        <f t="shared" si="13"/>
        <v>4</v>
      </c>
    </row>
    <row r="38" spans="1:31" ht="15.75">
      <c r="A38" s="166" t="s">
        <v>256</v>
      </c>
      <c r="B38" s="128"/>
      <c r="C38" s="129"/>
      <c r="D38" s="128"/>
      <c r="E38" s="128"/>
      <c r="F38" s="128"/>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2"/>
    </row>
    <row r="39" spans="1:31" s="93" customFormat="1" ht="15.75">
      <c r="A39" s="330" t="s">
        <v>16</v>
      </c>
      <c r="B39" s="374" t="s">
        <v>91</v>
      </c>
      <c r="C39" s="375"/>
      <c r="D39" s="249"/>
      <c r="E39" s="111">
        <v>3</v>
      </c>
      <c r="F39" s="111"/>
      <c r="G39" s="302"/>
      <c r="H39" s="302"/>
      <c r="I39" s="302">
        <v>25</v>
      </c>
      <c r="J39" s="302">
        <v>25</v>
      </c>
      <c r="K39" s="302"/>
      <c r="L39" s="302"/>
      <c r="M39" s="302"/>
      <c r="N39" s="302"/>
      <c r="O39" s="302">
        <v>2</v>
      </c>
      <c r="P39" s="303"/>
      <c r="Q39" s="303"/>
      <c r="R39" s="303"/>
      <c r="S39" s="303"/>
      <c r="T39" s="303"/>
      <c r="U39" s="303"/>
      <c r="V39" s="303"/>
      <c r="W39" s="303"/>
      <c r="X39" s="303"/>
      <c r="Y39" s="305">
        <f>SUM(G39,I39,K39,M39,P39,R39,T39,V39)</f>
        <v>25</v>
      </c>
      <c r="Z39" s="305">
        <f t="shared" ref="Z39:Z44" si="14">SUM(G39,P39)</f>
        <v>0</v>
      </c>
      <c r="AA39" s="305">
        <f t="shared" ref="AA39:AA44" si="15">SUM(I39,R39)</f>
        <v>25</v>
      </c>
      <c r="AB39" s="305">
        <f t="shared" ref="AB39:AB44" si="16">SUM(K39,T39)</f>
        <v>0</v>
      </c>
      <c r="AC39" s="305">
        <f t="shared" ref="AC39:AC44" si="17">SUM(M39,V39)</f>
        <v>0</v>
      </c>
      <c r="AD39" s="305">
        <f t="shared" ref="AD39:AD44" si="18">SUM(G39:N39,P39:W39)</f>
        <v>50</v>
      </c>
      <c r="AE39" s="305">
        <f t="shared" ref="AE39:AE44" si="19">SUM(O39,X39)</f>
        <v>2</v>
      </c>
    </row>
    <row r="40" spans="1:31" ht="15.75">
      <c r="A40" s="330" t="s">
        <v>17</v>
      </c>
      <c r="B40" s="374" t="s">
        <v>91</v>
      </c>
      <c r="C40" s="375"/>
      <c r="D40" s="249"/>
      <c r="E40" s="111">
        <v>3</v>
      </c>
      <c r="F40" s="111"/>
      <c r="G40" s="302">
        <v>5</v>
      </c>
      <c r="H40" s="302"/>
      <c r="I40" s="302">
        <v>15</v>
      </c>
      <c r="J40" s="302">
        <v>10</v>
      </c>
      <c r="K40" s="302">
        <v>10</v>
      </c>
      <c r="L40" s="302">
        <v>10</v>
      </c>
      <c r="M40" s="302"/>
      <c r="N40" s="302"/>
      <c r="O40" s="302">
        <v>2</v>
      </c>
      <c r="P40" s="303"/>
      <c r="Q40" s="303"/>
      <c r="R40" s="303"/>
      <c r="S40" s="303"/>
      <c r="T40" s="303"/>
      <c r="U40" s="303"/>
      <c r="V40" s="303"/>
      <c r="W40" s="303"/>
      <c r="X40" s="303"/>
      <c r="Y40" s="305">
        <f t="shared" ref="Y40:Y44" si="20">SUM(G40,I40,K40,M40,P40,R40,T40,V40)</f>
        <v>30</v>
      </c>
      <c r="Z40" s="305">
        <f t="shared" si="14"/>
        <v>5</v>
      </c>
      <c r="AA40" s="305">
        <f t="shared" si="15"/>
        <v>15</v>
      </c>
      <c r="AB40" s="305">
        <f t="shared" si="16"/>
        <v>10</v>
      </c>
      <c r="AC40" s="305">
        <f t="shared" si="17"/>
        <v>0</v>
      </c>
      <c r="AD40" s="305">
        <f t="shared" si="18"/>
        <v>50</v>
      </c>
      <c r="AE40" s="305">
        <f t="shared" si="19"/>
        <v>2</v>
      </c>
    </row>
    <row r="41" spans="1:31" s="93" customFormat="1" ht="15.75">
      <c r="A41" s="330" t="s">
        <v>14</v>
      </c>
      <c r="B41" s="374" t="s">
        <v>91</v>
      </c>
      <c r="C41" s="375"/>
      <c r="D41" s="249"/>
      <c r="E41" s="111">
        <v>3</v>
      </c>
      <c r="F41" s="111"/>
      <c r="G41" s="302">
        <v>15</v>
      </c>
      <c r="H41" s="302">
        <v>10</v>
      </c>
      <c r="I41" s="302"/>
      <c r="J41" s="302"/>
      <c r="K41" s="302"/>
      <c r="L41" s="302"/>
      <c r="M41" s="302"/>
      <c r="N41" s="302"/>
      <c r="O41" s="302">
        <v>1</v>
      </c>
      <c r="P41" s="303"/>
      <c r="Q41" s="303"/>
      <c r="R41" s="303"/>
      <c r="S41" s="303"/>
      <c r="T41" s="303"/>
      <c r="U41" s="303"/>
      <c r="V41" s="303"/>
      <c r="W41" s="303"/>
      <c r="X41" s="303"/>
      <c r="Y41" s="305">
        <f t="shared" si="20"/>
        <v>15</v>
      </c>
      <c r="Z41" s="305">
        <f t="shared" si="14"/>
        <v>15</v>
      </c>
      <c r="AA41" s="305">
        <f t="shared" si="15"/>
        <v>0</v>
      </c>
      <c r="AB41" s="305">
        <f t="shared" si="16"/>
        <v>0</v>
      </c>
      <c r="AC41" s="305">
        <f t="shared" si="17"/>
        <v>0</v>
      </c>
      <c r="AD41" s="305">
        <f t="shared" si="18"/>
        <v>25</v>
      </c>
      <c r="AE41" s="305">
        <f t="shared" si="19"/>
        <v>1</v>
      </c>
    </row>
    <row r="42" spans="1:31" s="93" customFormat="1" ht="15.75">
      <c r="A42" s="330" t="s">
        <v>4</v>
      </c>
      <c r="B42" s="374" t="s">
        <v>91</v>
      </c>
      <c r="C42" s="375"/>
      <c r="D42" s="249"/>
      <c r="E42" s="111">
        <v>4</v>
      </c>
      <c r="F42" s="111"/>
      <c r="G42" s="302"/>
      <c r="H42" s="302"/>
      <c r="I42" s="302"/>
      <c r="J42" s="302"/>
      <c r="K42" s="302"/>
      <c r="L42" s="302"/>
      <c r="M42" s="302"/>
      <c r="N42" s="302"/>
      <c r="O42" s="302"/>
      <c r="P42" s="303"/>
      <c r="Q42" s="303"/>
      <c r="R42" s="303">
        <v>25</v>
      </c>
      <c r="S42" s="303">
        <v>25</v>
      </c>
      <c r="T42" s="303"/>
      <c r="U42" s="303"/>
      <c r="V42" s="303"/>
      <c r="W42" s="303"/>
      <c r="X42" s="303">
        <v>2</v>
      </c>
      <c r="Y42" s="305">
        <f t="shared" si="20"/>
        <v>25</v>
      </c>
      <c r="Z42" s="305">
        <f t="shared" si="14"/>
        <v>0</v>
      </c>
      <c r="AA42" s="305">
        <f t="shared" si="15"/>
        <v>25</v>
      </c>
      <c r="AB42" s="305">
        <f t="shared" si="16"/>
        <v>0</v>
      </c>
      <c r="AC42" s="305">
        <f t="shared" si="17"/>
        <v>0</v>
      </c>
      <c r="AD42" s="305">
        <f t="shared" si="18"/>
        <v>50</v>
      </c>
      <c r="AE42" s="305">
        <f t="shared" si="19"/>
        <v>2</v>
      </c>
    </row>
    <row r="43" spans="1:31" s="331" customFormat="1" ht="15.75">
      <c r="A43" s="330" t="s">
        <v>5</v>
      </c>
      <c r="B43" s="374" t="s">
        <v>91</v>
      </c>
      <c r="C43" s="375"/>
      <c r="D43" s="249"/>
      <c r="E43" s="111">
        <v>4</v>
      </c>
      <c r="F43" s="111"/>
      <c r="G43" s="302"/>
      <c r="H43" s="302"/>
      <c r="I43" s="302"/>
      <c r="J43" s="302"/>
      <c r="K43" s="302"/>
      <c r="L43" s="302"/>
      <c r="M43" s="302"/>
      <c r="N43" s="302"/>
      <c r="O43" s="302"/>
      <c r="P43" s="303">
        <v>15</v>
      </c>
      <c r="Q43" s="303">
        <v>10</v>
      </c>
      <c r="R43" s="303"/>
      <c r="S43" s="303"/>
      <c r="T43" s="303"/>
      <c r="U43" s="303"/>
      <c r="V43" s="303"/>
      <c r="W43" s="303"/>
      <c r="X43" s="303">
        <v>1</v>
      </c>
      <c r="Y43" s="305">
        <f t="shared" ref="Y43" si="21">SUM(G43,I43,K43,M43,P43,R43,T43,V43)</f>
        <v>15</v>
      </c>
      <c r="Z43" s="305">
        <f t="shared" ref="Z43" si="22">SUM(G43,P43)</f>
        <v>15</v>
      </c>
      <c r="AA43" s="305">
        <f t="shared" ref="AA43" si="23">SUM(I43,R43)</f>
        <v>0</v>
      </c>
      <c r="AB43" s="305">
        <f t="shared" ref="AB43" si="24">SUM(K43,T43)</f>
        <v>0</v>
      </c>
      <c r="AC43" s="305">
        <f t="shared" ref="AC43" si="25">SUM(M43,V43)</f>
        <v>0</v>
      </c>
      <c r="AD43" s="305">
        <f t="shared" ref="AD43" si="26">SUM(G43:N43,P43:W43)</f>
        <v>25</v>
      </c>
      <c r="AE43" s="305">
        <f t="shared" ref="AE43" si="27">SUM(O43,X43)</f>
        <v>1</v>
      </c>
    </row>
    <row r="44" spans="1:31" s="188" customFormat="1" ht="15.75">
      <c r="A44" s="330" t="s">
        <v>6</v>
      </c>
      <c r="B44" s="374" t="s">
        <v>91</v>
      </c>
      <c r="C44" s="375"/>
      <c r="D44" s="249"/>
      <c r="E44" s="111">
        <v>4</v>
      </c>
      <c r="F44" s="111"/>
      <c r="G44" s="302"/>
      <c r="H44" s="302"/>
      <c r="I44" s="302"/>
      <c r="J44" s="302"/>
      <c r="K44" s="302"/>
      <c r="L44" s="302"/>
      <c r="M44" s="302"/>
      <c r="N44" s="302"/>
      <c r="O44" s="302"/>
      <c r="P44" s="303">
        <v>15</v>
      </c>
      <c r="Q44" s="303">
        <v>10</v>
      </c>
      <c r="R44" s="303"/>
      <c r="S44" s="303"/>
      <c r="T44" s="303"/>
      <c r="U44" s="303"/>
      <c r="V44" s="303"/>
      <c r="W44" s="303"/>
      <c r="X44" s="303">
        <v>1</v>
      </c>
      <c r="Y44" s="305">
        <f t="shared" si="20"/>
        <v>15</v>
      </c>
      <c r="Z44" s="305">
        <f t="shared" si="14"/>
        <v>15</v>
      </c>
      <c r="AA44" s="305">
        <f t="shared" si="15"/>
        <v>0</v>
      </c>
      <c r="AB44" s="305">
        <f t="shared" si="16"/>
        <v>0</v>
      </c>
      <c r="AC44" s="305">
        <f t="shared" si="17"/>
        <v>0</v>
      </c>
      <c r="AD44" s="305">
        <f t="shared" si="18"/>
        <v>25</v>
      </c>
      <c r="AE44" s="305">
        <f t="shared" si="19"/>
        <v>1</v>
      </c>
    </row>
    <row r="45" spans="1:31" ht="16.5" thickBot="1">
      <c r="A45" s="184"/>
      <c r="B45" s="427" t="s">
        <v>24</v>
      </c>
      <c r="C45" s="428"/>
      <c r="D45" s="126"/>
      <c r="E45" s="126"/>
      <c r="F45" s="168"/>
      <c r="G45" s="308">
        <f t="shared" ref="G45:AE45" si="28">SUM(G39:G44)</f>
        <v>20</v>
      </c>
      <c r="H45" s="308">
        <f t="shared" si="28"/>
        <v>10</v>
      </c>
      <c r="I45" s="308">
        <f t="shared" si="28"/>
        <v>40</v>
      </c>
      <c r="J45" s="308">
        <f t="shared" si="28"/>
        <v>35</v>
      </c>
      <c r="K45" s="134">
        <f t="shared" si="28"/>
        <v>10</v>
      </c>
      <c r="L45" s="134">
        <f t="shared" si="28"/>
        <v>10</v>
      </c>
      <c r="M45" s="134">
        <f t="shared" si="28"/>
        <v>0</v>
      </c>
      <c r="N45" s="134">
        <f t="shared" si="28"/>
        <v>0</v>
      </c>
      <c r="O45" s="308">
        <f t="shared" si="28"/>
        <v>5</v>
      </c>
      <c r="P45" s="308">
        <f t="shared" si="28"/>
        <v>30</v>
      </c>
      <c r="Q45" s="308">
        <f t="shared" si="28"/>
        <v>20</v>
      </c>
      <c r="R45" s="308">
        <f t="shared" si="28"/>
        <v>25</v>
      </c>
      <c r="S45" s="308">
        <f t="shared" si="28"/>
        <v>25</v>
      </c>
      <c r="T45" s="134">
        <f t="shared" si="28"/>
        <v>0</v>
      </c>
      <c r="U45" s="134">
        <f t="shared" si="28"/>
        <v>0</v>
      </c>
      <c r="V45" s="134">
        <f t="shared" si="28"/>
        <v>0</v>
      </c>
      <c r="W45" s="134">
        <f t="shared" si="28"/>
        <v>0</v>
      </c>
      <c r="X45" s="134">
        <f t="shared" si="28"/>
        <v>4</v>
      </c>
      <c r="Y45" s="308">
        <f t="shared" si="28"/>
        <v>125</v>
      </c>
      <c r="Z45" s="308">
        <f t="shared" si="28"/>
        <v>50</v>
      </c>
      <c r="AA45" s="308">
        <f t="shared" si="28"/>
        <v>65</v>
      </c>
      <c r="AB45" s="134">
        <f t="shared" si="28"/>
        <v>10</v>
      </c>
      <c r="AC45" s="134">
        <f t="shared" si="28"/>
        <v>0</v>
      </c>
      <c r="AD45" s="308">
        <f t="shared" si="28"/>
        <v>225</v>
      </c>
      <c r="AE45" s="308">
        <f t="shared" si="28"/>
        <v>9</v>
      </c>
    </row>
    <row r="46" spans="1:31" ht="26.25" customHeight="1" thickBot="1">
      <c r="A46" s="185"/>
      <c r="B46" s="429" t="s">
        <v>53</v>
      </c>
      <c r="C46" s="430"/>
      <c r="D46" s="150"/>
      <c r="E46" s="150"/>
      <c r="F46" s="150"/>
      <c r="G46" s="332">
        <f t="shared" ref="G46:N46" si="29">SUM(G14,G20,G29,G33,G37,G45)</f>
        <v>165</v>
      </c>
      <c r="H46" s="332">
        <f t="shared" si="29"/>
        <v>130</v>
      </c>
      <c r="I46" s="332">
        <f t="shared" si="29"/>
        <v>140</v>
      </c>
      <c r="J46" s="332">
        <f t="shared" si="29"/>
        <v>125</v>
      </c>
      <c r="K46" s="151">
        <f t="shared" si="29"/>
        <v>10</v>
      </c>
      <c r="L46" s="151">
        <f t="shared" si="29"/>
        <v>10</v>
      </c>
      <c r="M46" s="332">
        <f t="shared" si="29"/>
        <v>70</v>
      </c>
      <c r="N46" s="332">
        <f t="shared" si="29"/>
        <v>50</v>
      </c>
      <c r="O46" s="151">
        <f>SUM(O14,O20,O24,O29,O33,O37,O45)</f>
        <v>30</v>
      </c>
      <c r="P46" s="332">
        <f t="shared" ref="P46:W46" si="30">SUM(P14,P20,P29,P33,P37,P45)</f>
        <v>135</v>
      </c>
      <c r="Q46" s="332">
        <f t="shared" si="30"/>
        <v>115</v>
      </c>
      <c r="R46" s="332">
        <f t="shared" si="30"/>
        <v>125</v>
      </c>
      <c r="S46" s="332">
        <f t="shared" si="30"/>
        <v>100</v>
      </c>
      <c r="T46" s="151">
        <f t="shared" si="30"/>
        <v>120</v>
      </c>
      <c r="U46" s="151">
        <f t="shared" si="30"/>
        <v>0</v>
      </c>
      <c r="V46" s="332">
        <f t="shared" si="30"/>
        <v>45</v>
      </c>
      <c r="W46" s="332">
        <f t="shared" si="30"/>
        <v>30</v>
      </c>
      <c r="X46" s="151">
        <f>SUM(X45,X37,X33,X29,X24,X20,X14)</f>
        <v>30</v>
      </c>
      <c r="Y46" s="332">
        <f>SUM(Y14+Y20+Y24+Y29+Y33+Y37+Y45)</f>
        <v>890</v>
      </c>
      <c r="Z46" s="332">
        <f>SUM(Z14,Z20,Z24,Z29,Z33,Z37,Z45)</f>
        <v>320</v>
      </c>
      <c r="AA46" s="332">
        <f>SUM(AA14,AA20,AA24,AA29,AA33,AA37,AA45)</f>
        <v>325</v>
      </c>
      <c r="AB46" s="151">
        <f>SUM(AB14,AB20,AB29,AB33,AB45)</f>
        <v>130</v>
      </c>
      <c r="AC46" s="332">
        <f>SUM(AC14,AC20,AC29,AC33,AC45)</f>
        <v>115</v>
      </c>
      <c r="AD46" s="332">
        <f>SUM(AD14,AD20,AD29,AD33,AD45)</f>
        <v>1245</v>
      </c>
      <c r="AE46" s="151">
        <f>SUM(AE45,AE37,AE33,AE29,AE24,AE20,AE14)</f>
        <v>60</v>
      </c>
    </row>
    <row r="47" spans="1:31">
      <c r="A47" s="186"/>
      <c r="B47" s="187"/>
      <c r="C47" s="176"/>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row>
    <row r="48" spans="1:31" ht="21" customHeight="1">
      <c r="A48" s="431" t="s">
        <v>252</v>
      </c>
      <c r="B48" s="431"/>
      <c r="C48" s="431"/>
      <c r="D48" s="431"/>
      <c r="E48" s="431"/>
      <c r="F48" s="431"/>
      <c r="G48" s="431"/>
      <c r="H48" s="431"/>
      <c r="I48" s="431"/>
      <c r="J48" s="431"/>
      <c r="K48" s="431"/>
      <c r="L48" s="431"/>
      <c r="M48" s="431"/>
      <c r="N48" s="431"/>
      <c r="O48" s="431"/>
      <c r="P48" s="431"/>
      <c r="Q48" s="431"/>
      <c r="R48" s="431"/>
      <c r="S48" s="431"/>
      <c r="T48" s="431"/>
      <c r="U48" s="431"/>
      <c r="V48" s="431"/>
      <c r="W48" s="431"/>
      <c r="X48" s="431"/>
      <c r="Y48" s="431"/>
      <c r="Z48" s="431"/>
      <c r="AA48" s="431"/>
      <c r="AB48" s="431"/>
      <c r="AC48" s="431"/>
      <c r="AD48" s="431"/>
      <c r="AE48" s="431"/>
    </row>
    <row r="49" spans="1:31" ht="15.75">
      <c r="A49" s="276">
        <v>1</v>
      </c>
      <c r="B49" s="281" t="s">
        <v>143</v>
      </c>
      <c r="C49" s="123" t="s">
        <v>411</v>
      </c>
      <c r="D49" s="269"/>
      <c r="E49" s="122" t="s">
        <v>154</v>
      </c>
      <c r="F49" s="282"/>
      <c r="G49" s="23"/>
      <c r="H49" s="23"/>
      <c r="I49" s="23">
        <v>30</v>
      </c>
      <c r="J49" s="23">
        <v>20</v>
      </c>
      <c r="K49" s="23"/>
      <c r="L49" s="23"/>
      <c r="M49" s="23"/>
      <c r="N49" s="23"/>
      <c r="O49" s="23">
        <v>2</v>
      </c>
      <c r="P49" s="288"/>
      <c r="Q49" s="288"/>
      <c r="R49" s="288"/>
      <c r="S49" s="288"/>
      <c r="T49" s="288"/>
      <c r="U49" s="288"/>
      <c r="V49" s="288"/>
      <c r="W49" s="288"/>
      <c r="X49" s="288"/>
      <c r="Y49" s="288"/>
      <c r="Z49" s="288"/>
      <c r="AA49" s="288"/>
      <c r="AB49" s="288"/>
      <c r="AC49" s="288"/>
      <c r="AD49" s="288"/>
      <c r="AE49" s="288"/>
    </row>
    <row r="50" spans="1:31" ht="15.75">
      <c r="A50" s="276">
        <v>2</v>
      </c>
      <c r="B50" s="281" t="s">
        <v>144</v>
      </c>
      <c r="C50" s="123" t="s">
        <v>412</v>
      </c>
      <c r="D50" s="269"/>
      <c r="E50" s="122" t="s">
        <v>154</v>
      </c>
      <c r="F50" s="124"/>
      <c r="G50" s="23"/>
      <c r="H50" s="23"/>
      <c r="I50" s="23">
        <v>30</v>
      </c>
      <c r="J50" s="23">
        <v>20</v>
      </c>
      <c r="K50" s="23"/>
      <c r="L50" s="23"/>
      <c r="M50" s="23"/>
      <c r="N50" s="23"/>
      <c r="O50" s="23">
        <v>2</v>
      </c>
      <c r="P50" s="288"/>
      <c r="Q50" s="288"/>
      <c r="R50" s="288"/>
      <c r="S50" s="288"/>
      <c r="T50" s="288"/>
      <c r="U50" s="288"/>
      <c r="V50" s="288"/>
      <c r="W50" s="288"/>
      <c r="X50" s="288"/>
      <c r="Y50" s="288"/>
      <c r="Z50" s="288"/>
      <c r="AA50" s="288"/>
      <c r="AB50" s="288"/>
      <c r="AC50" s="288"/>
      <c r="AD50" s="288"/>
      <c r="AE50" s="288"/>
    </row>
    <row r="51" spans="1:31" ht="16.5" customHeight="1">
      <c r="A51" s="276">
        <v>3</v>
      </c>
      <c r="B51" s="281" t="s">
        <v>145</v>
      </c>
      <c r="C51" s="123" t="s">
        <v>413</v>
      </c>
      <c r="D51" s="269"/>
      <c r="E51" s="122" t="s">
        <v>154</v>
      </c>
      <c r="F51" s="124"/>
      <c r="G51" s="23"/>
      <c r="H51" s="23"/>
      <c r="I51" s="23">
        <v>30</v>
      </c>
      <c r="J51" s="23">
        <v>20</v>
      </c>
      <c r="K51" s="23"/>
      <c r="L51" s="23"/>
      <c r="M51" s="23"/>
      <c r="N51" s="138"/>
      <c r="O51" s="23">
        <v>2</v>
      </c>
      <c r="P51" s="288"/>
      <c r="Q51" s="288"/>
      <c r="R51" s="288"/>
      <c r="S51" s="288"/>
      <c r="T51" s="288"/>
      <c r="U51" s="288"/>
      <c r="V51" s="288"/>
      <c r="W51" s="288"/>
      <c r="X51" s="288"/>
      <c r="Y51" s="288"/>
      <c r="Z51" s="288"/>
      <c r="AA51" s="288"/>
      <c r="AB51" s="288"/>
      <c r="AC51" s="288"/>
      <c r="AD51" s="288"/>
      <c r="AE51" s="288"/>
    </row>
    <row r="52" spans="1:31" ht="27" customHeight="1">
      <c r="A52" s="276" t="s">
        <v>13</v>
      </c>
      <c r="B52" s="281" t="s">
        <v>146</v>
      </c>
      <c r="C52" s="123" t="s">
        <v>414</v>
      </c>
      <c r="D52" s="269"/>
      <c r="E52" s="122" t="s">
        <v>154</v>
      </c>
      <c r="F52" s="124"/>
      <c r="G52" s="23"/>
      <c r="H52" s="23"/>
      <c r="I52" s="23">
        <v>30</v>
      </c>
      <c r="J52" s="23">
        <v>20</v>
      </c>
      <c r="K52" s="23"/>
      <c r="L52" s="23"/>
      <c r="M52" s="23"/>
      <c r="N52" s="23"/>
      <c r="O52" s="23">
        <v>2</v>
      </c>
      <c r="P52" s="288"/>
      <c r="Q52" s="288"/>
      <c r="R52" s="288"/>
      <c r="S52" s="288"/>
      <c r="T52" s="288"/>
      <c r="U52" s="288"/>
      <c r="V52" s="288"/>
      <c r="W52" s="288"/>
      <c r="X52" s="288"/>
      <c r="Y52" s="288"/>
      <c r="Z52" s="288"/>
      <c r="AA52" s="288"/>
      <c r="AB52" s="288"/>
      <c r="AC52" s="288"/>
      <c r="AD52" s="288"/>
      <c r="AE52" s="288"/>
    </row>
    <row r="53" spans="1:31" ht="23.25" customHeight="1">
      <c r="A53" s="276">
        <v>5</v>
      </c>
      <c r="B53" s="281" t="s">
        <v>165</v>
      </c>
      <c r="C53" s="123" t="s">
        <v>415</v>
      </c>
      <c r="D53" s="283"/>
      <c r="E53" s="122" t="s">
        <v>154</v>
      </c>
      <c r="F53" s="283"/>
      <c r="G53" s="23"/>
      <c r="H53" s="23"/>
      <c r="I53" s="23">
        <v>30</v>
      </c>
      <c r="J53" s="305">
        <v>20</v>
      </c>
      <c r="K53" s="23"/>
      <c r="L53" s="23"/>
      <c r="M53" s="23"/>
      <c r="N53" s="23"/>
      <c r="O53" s="23">
        <v>2</v>
      </c>
      <c r="P53" s="188"/>
      <c r="Q53" s="188"/>
      <c r="R53" s="188"/>
      <c r="S53" s="188"/>
      <c r="T53" s="188"/>
      <c r="U53" s="188"/>
      <c r="V53" s="188"/>
      <c r="W53" s="188"/>
      <c r="X53" s="188"/>
      <c r="Y53" s="188"/>
      <c r="Z53" s="188"/>
      <c r="AA53" s="188"/>
      <c r="AB53" s="188"/>
      <c r="AC53" s="188"/>
      <c r="AD53" s="188"/>
      <c r="AE53" s="188"/>
    </row>
    <row r="54" spans="1:31">
      <c r="A54" s="186"/>
      <c r="B54" s="188"/>
      <c r="C54" s="188"/>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row>
    <row r="55" spans="1:31" ht="18">
      <c r="A55" s="426" t="s">
        <v>577</v>
      </c>
      <c r="B55" s="426"/>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row>
    <row r="56" spans="1:31">
      <c r="A56" s="186"/>
      <c r="B56" s="188"/>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row>
    <row r="57" spans="1:31" ht="33.75" customHeight="1">
      <c r="A57" s="97" t="s">
        <v>4</v>
      </c>
      <c r="B57" s="9" t="s">
        <v>330</v>
      </c>
      <c r="C57" s="123" t="str">
        <f>'Elective course'!D17</f>
        <v>0912.4.LEK.D.EBM</v>
      </c>
      <c r="D57" s="269"/>
      <c r="E57" s="124">
        <v>3</v>
      </c>
      <c r="F57" s="124"/>
      <c r="G57" s="29"/>
      <c r="H57" s="29"/>
      <c r="I57" s="302">
        <v>25</v>
      </c>
      <c r="J57" s="302">
        <v>25</v>
      </c>
      <c r="K57" s="29"/>
      <c r="L57" s="29"/>
      <c r="M57" s="29"/>
      <c r="N57" s="29"/>
      <c r="O57" s="302">
        <v>2</v>
      </c>
      <c r="P57" s="31"/>
      <c r="Q57" s="31"/>
      <c r="R57" s="31"/>
      <c r="S57" s="31"/>
      <c r="T57" s="31"/>
      <c r="U57" s="31"/>
      <c r="V57" s="31"/>
      <c r="W57" s="31"/>
      <c r="X57" s="31"/>
      <c r="Y57" s="305">
        <f t="shared" ref="Y57:Y72" si="31">SUM(G57,I57,K57,M57,P57,R57,T57,V57)</f>
        <v>25</v>
      </c>
      <c r="Z57" s="23">
        <f t="shared" ref="Z57:Z72" si="32">SUM(G57,P57)</f>
        <v>0</v>
      </c>
      <c r="AA57" s="305">
        <f t="shared" ref="AA57:AA72" si="33">SUM(I57,R57)</f>
        <v>25</v>
      </c>
      <c r="AB57" s="23">
        <f t="shared" ref="AB57:AB72" si="34">SUM(K57,T57)</f>
        <v>0</v>
      </c>
      <c r="AC57" s="23">
        <f t="shared" ref="AC57:AC72" si="35">SUM(M57,V57)</f>
        <v>0</v>
      </c>
      <c r="AD57" s="305">
        <f>SUM(G57:N57,P57:W57)</f>
        <v>50</v>
      </c>
      <c r="AE57" s="305">
        <f>SUM(O57,X57)</f>
        <v>2</v>
      </c>
    </row>
    <row r="58" spans="1:31" ht="33.75" customHeight="1">
      <c r="A58" s="97" t="s">
        <v>5</v>
      </c>
      <c r="B58" s="9" t="s">
        <v>319</v>
      </c>
      <c r="C58" s="123" t="str">
        <f>'Elective course'!D18</f>
        <v>0912.4.LEK.D.GMO</v>
      </c>
      <c r="D58" s="269"/>
      <c r="E58" s="124">
        <v>3</v>
      </c>
      <c r="F58" s="124"/>
      <c r="G58" s="29">
        <v>15</v>
      </c>
      <c r="H58" s="29">
        <v>10</v>
      </c>
      <c r="I58" s="29"/>
      <c r="J58" s="29"/>
      <c r="K58" s="29"/>
      <c r="L58" s="29"/>
      <c r="M58" s="29"/>
      <c r="N58" s="29"/>
      <c r="O58" s="29">
        <v>1</v>
      </c>
      <c r="P58" s="31"/>
      <c r="Q58" s="31"/>
      <c r="R58" s="31"/>
      <c r="S58" s="31"/>
      <c r="T58" s="31"/>
      <c r="U58" s="31"/>
      <c r="V58" s="31"/>
      <c r="W58" s="31"/>
      <c r="X58" s="31"/>
      <c r="Y58" s="23">
        <f t="shared" si="31"/>
        <v>15</v>
      </c>
      <c r="Z58" s="23">
        <f t="shared" si="32"/>
        <v>15</v>
      </c>
      <c r="AA58" s="23">
        <f t="shared" si="33"/>
        <v>0</v>
      </c>
      <c r="AB58" s="23">
        <f t="shared" si="34"/>
        <v>0</v>
      </c>
      <c r="AC58" s="23">
        <f t="shared" si="35"/>
        <v>0</v>
      </c>
      <c r="AD58" s="23">
        <v>25</v>
      </c>
      <c r="AE58" s="23">
        <f>SUM(O58,X58)</f>
        <v>1</v>
      </c>
    </row>
    <row r="59" spans="1:31" ht="36.75" customHeight="1">
      <c r="A59" s="97" t="s">
        <v>6</v>
      </c>
      <c r="B59" s="95" t="s">
        <v>54</v>
      </c>
      <c r="C59" s="123" t="str">
        <f>'Elective course'!D19</f>
        <v>0912.4.LEK.D.AI</v>
      </c>
      <c r="D59" s="269"/>
      <c r="E59" s="111">
        <v>3</v>
      </c>
      <c r="F59" s="124"/>
      <c r="G59" s="29">
        <v>15</v>
      </c>
      <c r="H59" s="29">
        <v>10</v>
      </c>
      <c r="I59" s="29"/>
      <c r="J59" s="29"/>
      <c r="K59" s="29"/>
      <c r="L59" s="29"/>
      <c r="M59" s="29"/>
      <c r="N59" s="29"/>
      <c r="O59" s="29">
        <v>1</v>
      </c>
      <c r="P59" s="31"/>
      <c r="Q59" s="31"/>
      <c r="R59" s="31"/>
      <c r="S59" s="31"/>
      <c r="T59" s="31"/>
      <c r="U59" s="31"/>
      <c r="V59" s="31"/>
      <c r="W59" s="31"/>
      <c r="X59" s="31"/>
      <c r="Y59" s="23">
        <f t="shared" si="31"/>
        <v>15</v>
      </c>
      <c r="Z59" s="23">
        <f t="shared" si="32"/>
        <v>15</v>
      </c>
      <c r="AA59" s="23">
        <f t="shared" si="33"/>
        <v>0</v>
      </c>
      <c r="AB59" s="23">
        <f t="shared" si="34"/>
        <v>0</v>
      </c>
      <c r="AC59" s="23">
        <f t="shared" si="35"/>
        <v>0</v>
      </c>
      <c r="AD59" s="23">
        <f t="shared" ref="AD59:AD72" si="36">SUM(G59:N59,P59:W59)</f>
        <v>25</v>
      </c>
      <c r="AE59" s="23">
        <f>SUM(O59,X59)</f>
        <v>1</v>
      </c>
    </row>
    <row r="60" spans="1:31" s="93" customFormat="1" ht="33.75" customHeight="1">
      <c r="A60" s="97" t="s">
        <v>7</v>
      </c>
      <c r="B60" s="110" t="str">
        <f>[1]Fakultety!$C$20</f>
        <v>Molecular basis of sensory organs action</v>
      </c>
      <c r="C60" s="123" t="str">
        <f>'Elective course'!D20</f>
        <v>0912.4.LEK.D.MBS</v>
      </c>
      <c r="D60" s="269"/>
      <c r="E60" s="124">
        <v>3</v>
      </c>
      <c r="F60" s="124"/>
      <c r="G60" s="29">
        <v>15</v>
      </c>
      <c r="H60" s="29">
        <v>10</v>
      </c>
      <c r="I60" s="29"/>
      <c r="J60" s="29"/>
      <c r="K60" s="29"/>
      <c r="L60" s="29"/>
      <c r="M60" s="29"/>
      <c r="N60" s="29"/>
      <c r="O60" s="29">
        <v>1</v>
      </c>
      <c r="P60" s="31"/>
      <c r="Q60" s="31"/>
      <c r="R60" s="31"/>
      <c r="S60" s="31"/>
      <c r="T60" s="31"/>
      <c r="U60" s="31"/>
      <c r="V60" s="31"/>
      <c r="W60" s="31"/>
      <c r="X60" s="31"/>
      <c r="Y60" s="23">
        <f t="shared" si="31"/>
        <v>15</v>
      </c>
      <c r="Z60" s="23">
        <f t="shared" si="32"/>
        <v>15</v>
      </c>
      <c r="AA60" s="23">
        <f t="shared" si="33"/>
        <v>0</v>
      </c>
      <c r="AB60" s="23">
        <f t="shared" si="34"/>
        <v>0</v>
      </c>
      <c r="AC60" s="23">
        <f t="shared" si="35"/>
        <v>0</v>
      </c>
      <c r="AD60" s="23">
        <f t="shared" si="36"/>
        <v>25</v>
      </c>
      <c r="AE60" s="23">
        <v>1</v>
      </c>
    </row>
    <row r="61" spans="1:31" s="93" customFormat="1" ht="33.75" customHeight="1">
      <c r="A61" s="97" t="s">
        <v>8</v>
      </c>
      <c r="B61" s="95" t="s">
        <v>203</v>
      </c>
      <c r="C61" s="123" t="str">
        <f>'Elective course'!D21</f>
        <v>0912.4.LEK.D.El</v>
      </c>
      <c r="D61" s="269"/>
      <c r="E61" s="111">
        <v>3</v>
      </c>
      <c r="F61" s="124"/>
      <c r="G61" s="29"/>
      <c r="H61" s="29"/>
      <c r="I61" s="302">
        <v>25</v>
      </c>
      <c r="J61" s="302">
        <v>25</v>
      </c>
      <c r="K61" s="29"/>
      <c r="L61" s="29"/>
      <c r="M61" s="29"/>
      <c r="N61" s="29"/>
      <c r="O61" s="302">
        <v>2</v>
      </c>
      <c r="P61" s="31"/>
      <c r="Q61" s="31"/>
      <c r="R61" s="31"/>
      <c r="S61" s="31"/>
      <c r="T61" s="31"/>
      <c r="U61" s="31"/>
      <c r="V61" s="31"/>
      <c r="W61" s="31"/>
      <c r="X61" s="31"/>
      <c r="Y61" s="305">
        <f>SUM(G61,I61,K61,M61,P61,R61,T61,V61)</f>
        <v>25</v>
      </c>
      <c r="Z61" s="23">
        <f>SUM(G61,P61)</f>
        <v>0</v>
      </c>
      <c r="AA61" s="305">
        <f>SUM(I61,R61)</f>
        <v>25</v>
      </c>
      <c r="AB61" s="23">
        <f>SUM(K61,T61)</f>
        <v>0</v>
      </c>
      <c r="AC61" s="23">
        <f>SUM(M61,V61)</f>
        <v>0</v>
      </c>
      <c r="AD61" s="305">
        <f>SUM(G61:N61,P61:W61)</f>
        <v>50</v>
      </c>
      <c r="AE61" s="305">
        <f>SUM(O61,X61)</f>
        <v>2</v>
      </c>
    </row>
    <row r="62" spans="1:31" s="93" customFormat="1" ht="33.75" customHeight="1">
      <c r="A62" s="97" t="s">
        <v>9</v>
      </c>
      <c r="B62" s="95" t="s">
        <v>75</v>
      </c>
      <c r="C62" s="123" t="str">
        <f>'Elective course'!D22</f>
        <v>0912.4.LEK.D.MA</v>
      </c>
      <c r="D62" s="269"/>
      <c r="E62" s="111">
        <v>3</v>
      </c>
      <c r="F62" s="124"/>
      <c r="G62" s="29">
        <v>15</v>
      </c>
      <c r="H62" s="29">
        <v>10</v>
      </c>
      <c r="I62" s="29"/>
      <c r="J62" s="29"/>
      <c r="K62" s="29"/>
      <c r="L62" s="29"/>
      <c r="M62" s="29"/>
      <c r="N62" s="29"/>
      <c r="O62" s="29">
        <v>1</v>
      </c>
      <c r="P62" s="31"/>
      <c r="Q62" s="31"/>
      <c r="R62" s="31"/>
      <c r="S62" s="31"/>
      <c r="T62" s="31"/>
      <c r="U62" s="31"/>
      <c r="V62" s="31"/>
      <c r="W62" s="31"/>
      <c r="X62" s="31"/>
      <c r="Y62" s="23">
        <f>SUM(G62,I62,K62,M62,P62,R62,T62,V62)</f>
        <v>15</v>
      </c>
      <c r="Z62" s="23">
        <f>SUM(G62,P62)</f>
        <v>15</v>
      </c>
      <c r="AA62" s="23">
        <f>SUM(I62,R62)</f>
        <v>0</v>
      </c>
      <c r="AB62" s="23">
        <f>SUM(K62,T62)</f>
        <v>0</v>
      </c>
      <c r="AC62" s="23">
        <f>SUM(M62,V62)</f>
        <v>0</v>
      </c>
      <c r="AD62" s="23">
        <f>SUM(G62:N62,P62:W62)</f>
        <v>25</v>
      </c>
      <c r="AE62" s="23">
        <f>SUM(O62,X62)</f>
        <v>1</v>
      </c>
    </row>
    <row r="63" spans="1:31" s="93" customFormat="1" ht="33.75" customHeight="1">
      <c r="A63" s="97" t="s">
        <v>10</v>
      </c>
      <c r="B63" s="313" t="s">
        <v>550</v>
      </c>
      <c r="C63" s="314" t="str">
        <f>'Elective course'!D23</f>
        <v>0912.4.LEK.D.IRM</v>
      </c>
      <c r="D63" s="249"/>
      <c r="E63" s="111">
        <v>3</v>
      </c>
      <c r="F63" s="111"/>
      <c r="G63" s="302">
        <v>15</v>
      </c>
      <c r="H63" s="302">
        <v>10</v>
      </c>
      <c r="I63" s="29"/>
      <c r="J63" s="29"/>
      <c r="K63" s="29"/>
      <c r="L63" s="29"/>
      <c r="M63" s="29"/>
      <c r="N63" s="29"/>
      <c r="O63" s="302">
        <v>1</v>
      </c>
      <c r="P63" s="31"/>
      <c r="Q63" s="31"/>
      <c r="R63" s="31"/>
      <c r="S63" s="31"/>
      <c r="T63" s="31"/>
      <c r="U63" s="31"/>
      <c r="V63" s="31"/>
      <c r="W63" s="31"/>
      <c r="X63" s="31"/>
      <c r="Y63" s="305">
        <f t="shared" ref="Y63:Y68" si="37">SUM(G63,I63,K63,M63,P63,R63,T63,V63)</f>
        <v>15</v>
      </c>
      <c r="Z63" s="305">
        <f t="shared" ref="Z63:Z68" si="38">SUM(G63,P63)</f>
        <v>15</v>
      </c>
      <c r="AA63" s="305">
        <f t="shared" ref="AA63:AA68" si="39">SUM(I63,R63)</f>
        <v>0</v>
      </c>
      <c r="AB63" s="305">
        <f t="shared" ref="AB63:AB68" si="40">SUM(K63,T63)</f>
        <v>0</v>
      </c>
      <c r="AC63" s="305">
        <f t="shared" ref="AC63:AC68" si="41">SUM(M63,V63)</f>
        <v>0</v>
      </c>
      <c r="AD63" s="305">
        <f>SUM(G63:N63,P63:W63)</f>
        <v>25</v>
      </c>
      <c r="AE63" s="305">
        <f>SUM(O63,X63)</f>
        <v>1</v>
      </c>
    </row>
    <row r="64" spans="1:31" s="93" customFormat="1" ht="33.75" customHeight="1">
      <c r="A64" s="97" t="s">
        <v>11</v>
      </c>
      <c r="B64" s="95" t="s">
        <v>322</v>
      </c>
      <c r="C64" s="123" t="str">
        <f>'Elective course'!D24</f>
        <v>0912.4.LEK.D.MBM</v>
      </c>
      <c r="D64" s="269"/>
      <c r="E64" s="111">
        <v>3</v>
      </c>
      <c r="F64" s="124"/>
      <c r="G64" s="29">
        <v>15</v>
      </c>
      <c r="H64" s="29">
        <v>10</v>
      </c>
      <c r="I64" s="29"/>
      <c r="J64" s="29"/>
      <c r="K64" s="29"/>
      <c r="L64" s="29"/>
      <c r="M64" s="29"/>
      <c r="N64" s="29"/>
      <c r="O64" s="29">
        <v>1</v>
      </c>
      <c r="P64" s="31"/>
      <c r="Q64" s="31"/>
      <c r="R64" s="31"/>
      <c r="S64" s="31"/>
      <c r="T64" s="31"/>
      <c r="U64" s="31"/>
      <c r="V64" s="31"/>
      <c r="W64" s="31"/>
      <c r="X64" s="31"/>
      <c r="Y64" s="23">
        <f t="shared" si="37"/>
        <v>15</v>
      </c>
      <c r="Z64" s="23">
        <f t="shared" si="38"/>
        <v>15</v>
      </c>
      <c r="AA64" s="23">
        <f t="shared" si="39"/>
        <v>0</v>
      </c>
      <c r="AB64" s="23">
        <f t="shared" si="40"/>
        <v>0</v>
      </c>
      <c r="AC64" s="23">
        <f t="shared" si="41"/>
        <v>0</v>
      </c>
      <c r="AD64" s="23">
        <f>SUM(G64:N64,P64:W64)</f>
        <v>25</v>
      </c>
      <c r="AE64" s="23">
        <f>SUM(O64,X64)</f>
        <v>1</v>
      </c>
    </row>
    <row r="65" spans="1:32" s="93" customFormat="1" ht="33.75" customHeight="1">
      <c r="A65" s="97" t="s">
        <v>12</v>
      </c>
      <c r="B65" s="251" t="s">
        <v>552</v>
      </c>
      <c r="C65" s="314" t="str">
        <f>'Elective course'!D25</f>
        <v>0912.4.LEK.D.BCC</v>
      </c>
      <c r="D65" s="249"/>
      <c r="E65" s="111">
        <v>3</v>
      </c>
      <c r="F65" s="111"/>
      <c r="G65" s="302">
        <v>15</v>
      </c>
      <c r="H65" s="302">
        <v>10</v>
      </c>
      <c r="I65" s="29"/>
      <c r="J65" s="29"/>
      <c r="K65" s="29"/>
      <c r="L65" s="29"/>
      <c r="M65" s="29"/>
      <c r="N65" s="29"/>
      <c r="O65" s="302">
        <v>1</v>
      </c>
      <c r="P65" s="31"/>
      <c r="Q65" s="31"/>
      <c r="R65" s="31"/>
      <c r="S65" s="31"/>
      <c r="T65" s="31"/>
      <c r="U65" s="31"/>
      <c r="V65" s="31"/>
      <c r="W65" s="31"/>
      <c r="X65" s="31"/>
      <c r="Y65" s="305">
        <f t="shared" si="37"/>
        <v>15</v>
      </c>
      <c r="Z65" s="305">
        <f t="shared" si="38"/>
        <v>15</v>
      </c>
      <c r="AA65" s="305">
        <f t="shared" si="39"/>
        <v>0</v>
      </c>
      <c r="AB65" s="305">
        <f t="shared" si="40"/>
        <v>0</v>
      </c>
      <c r="AC65" s="305">
        <f t="shared" si="41"/>
        <v>0</v>
      </c>
      <c r="AD65" s="305">
        <f>SUM(G65:N65,P65:W65)</f>
        <v>25</v>
      </c>
      <c r="AE65" s="305">
        <f>SUM(O65,X65)</f>
        <v>1</v>
      </c>
    </row>
    <row r="66" spans="1:32" s="93" customFormat="1" ht="33.75" customHeight="1">
      <c r="A66" s="97" t="s">
        <v>18</v>
      </c>
      <c r="B66" s="313" t="s">
        <v>55</v>
      </c>
      <c r="C66" s="314" t="str">
        <f>'Elective course'!D14</f>
        <v>0912.4.LEK.D.MT</v>
      </c>
      <c r="D66" s="249"/>
      <c r="E66" s="309" t="s">
        <v>174</v>
      </c>
      <c r="F66" s="111"/>
      <c r="G66" s="302">
        <v>5</v>
      </c>
      <c r="H66" s="302"/>
      <c r="I66" s="302">
        <v>15</v>
      </c>
      <c r="J66" s="302">
        <v>10</v>
      </c>
      <c r="K66" s="302">
        <v>10</v>
      </c>
      <c r="L66" s="302">
        <v>10</v>
      </c>
      <c r="M66" s="302"/>
      <c r="N66" s="302"/>
      <c r="O66" s="302">
        <v>2</v>
      </c>
      <c r="P66" s="303"/>
      <c r="Q66" s="303"/>
      <c r="R66" s="303"/>
      <c r="S66" s="303"/>
      <c r="T66" s="303"/>
      <c r="U66" s="303"/>
      <c r="V66" s="303"/>
      <c r="W66" s="303"/>
      <c r="X66" s="303"/>
      <c r="Y66" s="305">
        <f t="shared" ref="Y66:Y67" si="42">SUM(G66,I66,K66,M66,P66,R66,T66,V66)</f>
        <v>30</v>
      </c>
      <c r="Z66" s="305">
        <f t="shared" ref="Z66:Z67" si="43">SUM(G66,P66)</f>
        <v>5</v>
      </c>
      <c r="AA66" s="305">
        <f t="shared" ref="AA66:AA67" si="44">SUM(I66,R66)</f>
        <v>15</v>
      </c>
      <c r="AB66" s="305">
        <f t="shared" ref="AB66:AB67" si="45">SUM(K66,T66)</f>
        <v>10</v>
      </c>
      <c r="AC66" s="305">
        <f t="shared" ref="AC66:AC67" si="46">SUM(M66,V66)</f>
        <v>0</v>
      </c>
      <c r="AD66" s="305">
        <f t="shared" ref="AD66:AD67" si="47">SUM(G66:N66,P66:W66)</f>
        <v>50</v>
      </c>
      <c r="AE66" s="305">
        <f t="shared" ref="AE66:AE67" si="48">SUM(O66,X66)</f>
        <v>2</v>
      </c>
    </row>
    <row r="67" spans="1:32" s="93" customFormat="1" ht="33.75" customHeight="1">
      <c r="A67" s="97" t="s">
        <v>19</v>
      </c>
      <c r="B67" s="313" t="s">
        <v>403</v>
      </c>
      <c r="C67" s="314" t="str">
        <f>'Elective course'!D15</f>
        <v>0912.4.LEK.D.PA</v>
      </c>
      <c r="D67" s="249"/>
      <c r="E67" s="309" t="s">
        <v>174</v>
      </c>
      <c r="F67" s="111"/>
      <c r="G67" s="302">
        <v>5</v>
      </c>
      <c r="H67" s="302"/>
      <c r="I67" s="302">
        <v>15</v>
      </c>
      <c r="J67" s="302">
        <v>10</v>
      </c>
      <c r="K67" s="302">
        <v>10</v>
      </c>
      <c r="L67" s="302">
        <v>10</v>
      </c>
      <c r="M67" s="302"/>
      <c r="N67" s="302"/>
      <c r="O67" s="302">
        <v>2</v>
      </c>
      <c r="P67" s="303"/>
      <c r="Q67" s="303"/>
      <c r="R67" s="303"/>
      <c r="S67" s="303"/>
      <c r="T67" s="303"/>
      <c r="U67" s="303"/>
      <c r="V67" s="303"/>
      <c r="W67" s="303"/>
      <c r="X67" s="303"/>
      <c r="Y67" s="305">
        <f t="shared" si="42"/>
        <v>30</v>
      </c>
      <c r="Z67" s="305">
        <f t="shared" si="43"/>
        <v>5</v>
      </c>
      <c r="AA67" s="305">
        <f t="shared" si="44"/>
        <v>15</v>
      </c>
      <c r="AB67" s="305">
        <f t="shared" si="45"/>
        <v>10</v>
      </c>
      <c r="AC67" s="305">
        <f t="shared" si="46"/>
        <v>0</v>
      </c>
      <c r="AD67" s="305">
        <f t="shared" si="47"/>
        <v>50</v>
      </c>
      <c r="AE67" s="305">
        <f t="shared" si="48"/>
        <v>2</v>
      </c>
    </row>
    <row r="68" spans="1:32" ht="33.75" customHeight="1">
      <c r="A68" s="97" t="s">
        <v>20</v>
      </c>
      <c r="B68" s="313" t="s">
        <v>548</v>
      </c>
      <c r="C68" s="314" t="str">
        <f>'Elective course'!D26</f>
        <v>0912.4.LEK.D.BA</v>
      </c>
      <c r="D68" s="249"/>
      <c r="E68" s="111">
        <v>3</v>
      </c>
      <c r="F68" s="124"/>
      <c r="G68" s="29"/>
      <c r="H68" s="29"/>
      <c r="I68" s="29"/>
      <c r="J68" s="29"/>
      <c r="K68" s="29"/>
      <c r="L68" s="29"/>
      <c r="M68" s="29"/>
      <c r="N68" s="29"/>
      <c r="O68" s="29"/>
      <c r="P68" s="31"/>
      <c r="Q68" s="31"/>
      <c r="R68" s="303">
        <v>25</v>
      </c>
      <c r="S68" s="303">
        <v>25</v>
      </c>
      <c r="T68" s="31"/>
      <c r="U68" s="31"/>
      <c r="V68" s="31"/>
      <c r="W68" s="31"/>
      <c r="X68" s="303">
        <v>2</v>
      </c>
      <c r="Y68" s="305">
        <f t="shared" si="37"/>
        <v>25</v>
      </c>
      <c r="Z68" s="305">
        <f t="shared" si="38"/>
        <v>0</v>
      </c>
      <c r="AA68" s="305">
        <f t="shared" si="39"/>
        <v>25</v>
      </c>
      <c r="AB68" s="305">
        <f t="shared" si="40"/>
        <v>0</v>
      </c>
      <c r="AC68" s="305">
        <f t="shared" si="41"/>
        <v>0</v>
      </c>
      <c r="AD68" s="305">
        <f t="shared" ref="AD68" si="49">SUM(G68:N68,P68:W68)</f>
        <v>50</v>
      </c>
      <c r="AE68" s="305">
        <f t="shared" ref="AE68:AE72" si="50">SUM(O68,X68)</f>
        <v>2</v>
      </c>
    </row>
    <row r="69" spans="1:32" ht="33.75" customHeight="1">
      <c r="A69" s="97" t="s">
        <v>21</v>
      </c>
      <c r="B69" s="9" t="s">
        <v>74</v>
      </c>
      <c r="C69" s="123" t="str">
        <f>'Elective course'!D27</f>
        <v>0912.4.LEK.D.GE</v>
      </c>
      <c r="D69" s="269"/>
      <c r="E69" s="124">
        <v>4</v>
      </c>
      <c r="F69" s="124"/>
      <c r="G69" s="29"/>
      <c r="H69" s="29"/>
      <c r="I69" s="29"/>
      <c r="J69" s="29"/>
      <c r="K69" s="29"/>
      <c r="L69" s="29"/>
      <c r="M69" s="29"/>
      <c r="N69" s="29"/>
      <c r="O69" s="29"/>
      <c r="P69" s="31">
        <v>15</v>
      </c>
      <c r="Q69" s="31">
        <v>10</v>
      </c>
      <c r="R69" s="31"/>
      <c r="S69" s="31"/>
      <c r="T69" s="31"/>
      <c r="U69" s="31"/>
      <c r="V69" s="31"/>
      <c r="W69" s="31"/>
      <c r="X69" s="31">
        <v>1</v>
      </c>
      <c r="Y69" s="23">
        <f t="shared" si="31"/>
        <v>15</v>
      </c>
      <c r="Z69" s="23">
        <f t="shared" si="32"/>
        <v>15</v>
      </c>
      <c r="AA69" s="23">
        <f t="shared" si="33"/>
        <v>0</v>
      </c>
      <c r="AB69" s="23">
        <f t="shared" si="34"/>
        <v>0</v>
      </c>
      <c r="AC69" s="23">
        <f t="shared" si="35"/>
        <v>0</v>
      </c>
      <c r="AD69" s="23">
        <f t="shared" si="36"/>
        <v>25</v>
      </c>
      <c r="AE69" s="23">
        <f t="shared" si="50"/>
        <v>1</v>
      </c>
    </row>
    <row r="70" spans="1:32" ht="33.75" customHeight="1">
      <c r="A70" s="97" t="s">
        <v>157</v>
      </c>
      <c r="B70" s="95" t="s">
        <v>76</v>
      </c>
      <c r="C70" s="123" t="str">
        <f>'Elective course'!D28</f>
        <v>0912.4.LEK.D.OI</v>
      </c>
      <c r="D70" s="269"/>
      <c r="E70" s="124">
        <v>4</v>
      </c>
      <c r="F70" s="124"/>
      <c r="G70" s="29"/>
      <c r="H70" s="29"/>
      <c r="I70" s="29"/>
      <c r="J70" s="29"/>
      <c r="K70" s="29"/>
      <c r="L70" s="29"/>
      <c r="M70" s="29"/>
      <c r="N70" s="29"/>
      <c r="O70" s="29"/>
      <c r="P70" s="31">
        <v>15</v>
      </c>
      <c r="Q70" s="31">
        <v>10</v>
      </c>
      <c r="R70" s="31"/>
      <c r="S70" s="31"/>
      <c r="T70" s="31"/>
      <c r="U70" s="31"/>
      <c r="V70" s="31"/>
      <c r="W70" s="31"/>
      <c r="X70" s="31">
        <v>1</v>
      </c>
      <c r="Y70" s="23">
        <f t="shared" si="31"/>
        <v>15</v>
      </c>
      <c r="Z70" s="23">
        <f t="shared" si="32"/>
        <v>15</v>
      </c>
      <c r="AA70" s="23">
        <f t="shared" si="33"/>
        <v>0</v>
      </c>
      <c r="AB70" s="23">
        <f t="shared" si="34"/>
        <v>0</v>
      </c>
      <c r="AC70" s="23">
        <f t="shared" si="35"/>
        <v>0</v>
      </c>
      <c r="AD70" s="23">
        <f t="shared" si="36"/>
        <v>25</v>
      </c>
      <c r="AE70" s="23">
        <f t="shared" si="50"/>
        <v>1</v>
      </c>
    </row>
    <row r="71" spans="1:32" s="93" customFormat="1" ht="33.75" customHeight="1">
      <c r="A71" s="97" t="s">
        <v>158</v>
      </c>
      <c r="B71" s="95" t="s">
        <v>209</v>
      </c>
      <c r="C71" s="123" t="str">
        <f>'Elective course'!D29</f>
        <v>0912.4.LEK.D.HT</v>
      </c>
      <c r="D71" s="269"/>
      <c r="E71" s="124">
        <v>4</v>
      </c>
      <c r="F71" s="124"/>
      <c r="G71" s="29"/>
      <c r="H71" s="29"/>
      <c r="I71" s="29"/>
      <c r="J71" s="29"/>
      <c r="K71" s="29"/>
      <c r="L71" s="29"/>
      <c r="M71" s="29"/>
      <c r="N71" s="29"/>
      <c r="O71" s="29"/>
      <c r="P71" s="31">
        <v>15</v>
      </c>
      <c r="Q71" s="31">
        <v>10</v>
      </c>
      <c r="R71" s="31"/>
      <c r="S71" s="31"/>
      <c r="T71" s="31"/>
      <c r="U71" s="31"/>
      <c r="V71" s="31"/>
      <c r="W71" s="31"/>
      <c r="X71" s="31">
        <v>1</v>
      </c>
      <c r="Y71" s="23">
        <f t="shared" si="31"/>
        <v>15</v>
      </c>
      <c r="Z71" s="23">
        <f t="shared" si="32"/>
        <v>15</v>
      </c>
      <c r="AA71" s="23">
        <f t="shared" si="33"/>
        <v>0</v>
      </c>
      <c r="AB71" s="23">
        <f t="shared" si="34"/>
        <v>0</v>
      </c>
      <c r="AC71" s="23">
        <f t="shared" si="35"/>
        <v>0</v>
      </c>
      <c r="AD71" s="23">
        <f t="shared" si="36"/>
        <v>25</v>
      </c>
      <c r="AE71" s="23">
        <f t="shared" si="50"/>
        <v>1</v>
      </c>
    </row>
    <row r="72" spans="1:32" s="93" customFormat="1" ht="33.75" customHeight="1">
      <c r="A72" s="97" t="s">
        <v>159</v>
      </c>
      <c r="B72" s="95" t="s">
        <v>313</v>
      </c>
      <c r="C72" s="123" t="str">
        <f>'Elective course'!D30</f>
        <v>0912.4.LEK.D.PD</v>
      </c>
      <c r="D72" s="269"/>
      <c r="E72" s="124">
        <v>4</v>
      </c>
      <c r="F72" s="124"/>
      <c r="G72" s="29"/>
      <c r="H72" s="29"/>
      <c r="I72" s="29"/>
      <c r="J72" s="29"/>
      <c r="K72" s="29"/>
      <c r="L72" s="29"/>
      <c r="M72" s="29"/>
      <c r="N72" s="29"/>
      <c r="O72" s="29"/>
      <c r="P72" s="31">
        <v>15</v>
      </c>
      <c r="Q72" s="31">
        <v>10</v>
      </c>
      <c r="R72" s="31"/>
      <c r="S72" s="31"/>
      <c r="T72" s="31"/>
      <c r="U72" s="31"/>
      <c r="V72" s="31"/>
      <c r="W72" s="31"/>
      <c r="X72" s="31">
        <v>1</v>
      </c>
      <c r="Y72" s="23">
        <f t="shared" si="31"/>
        <v>15</v>
      </c>
      <c r="Z72" s="23">
        <f t="shared" si="32"/>
        <v>15</v>
      </c>
      <c r="AA72" s="23">
        <f t="shared" si="33"/>
        <v>0</v>
      </c>
      <c r="AB72" s="23">
        <f t="shared" si="34"/>
        <v>0</v>
      </c>
      <c r="AC72" s="23">
        <f t="shared" si="35"/>
        <v>0</v>
      </c>
      <c r="AD72" s="23">
        <f t="shared" si="36"/>
        <v>25</v>
      </c>
      <c r="AE72" s="23">
        <f t="shared" si="50"/>
        <v>1</v>
      </c>
    </row>
    <row r="73" spans="1:32">
      <c r="A73" s="186"/>
      <c r="B73" s="188"/>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row>
    <row r="74" spans="1:32" ht="18.75">
      <c r="A74" s="176"/>
      <c r="B74" s="188"/>
      <c r="C74" s="188"/>
      <c r="D74" s="188"/>
      <c r="E74" s="188"/>
      <c r="F74" s="188"/>
      <c r="G74" s="188"/>
      <c r="H74" s="188"/>
      <c r="I74" s="188"/>
      <c r="J74" s="188"/>
      <c r="K74" s="188"/>
      <c r="L74" s="188"/>
      <c r="M74" s="188"/>
      <c r="N74" s="188"/>
      <c r="O74" s="188"/>
      <c r="P74" s="188"/>
      <c r="Q74" s="204" t="s">
        <v>77</v>
      </c>
      <c r="R74" s="188"/>
      <c r="S74" s="188"/>
      <c r="T74" s="188"/>
      <c r="U74" s="188"/>
      <c r="V74" s="188"/>
      <c r="W74" s="188"/>
      <c r="X74" s="188"/>
      <c r="Y74" s="188"/>
      <c r="Z74" s="188"/>
      <c r="AA74" s="188"/>
      <c r="AB74" s="188"/>
      <c r="AC74" s="188"/>
      <c r="AD74" s="188"/>
      <c r="AE74" s="188"/>
    </row>
    <row r="75" spans="1:32">
      <c r="A75" s="186"/>
      <c r="B75" s="188"/>
      <c r="C75" s="188"/>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row>
    <row r="76" spans="1:32" ht="18.75">
      <c r="A76" s="186"/>
      <c r="B76" s="204" t="s">
        <v>283</v>
      </c>
      <c r="C76" s="204"/>
      <c r="D76" s="204"/>
      <c r="E76" s="204"/>
      <c r="F76" s="204"/>
      <c r="G76" s="204"/>
      <c r="H76" s="204"/>
      <c r="I76" s="204"/>
      <c r="J76" s="204"/>
      <c r="K76" s="188"/>
      <c r="L76" s="188"/>
      <c r="M76" s="188"/>
      <c r="N76" s="188"/>
      <c r="O76" s="188"/>
      <c r="P76" s="188"/>
      <c r="Q76" s="188"/>
      <c r="R76" s="188"/>
      <c r="S76" s="188"/>
      <c r="T76" s="188"/>
      <c r="U76" s="188"/>
      <c r="V76" s="188"/>
      <c r="W76" s="188"/>
      <c r="X76" s="188"/>
      <c r="Y76" s="188"/>
      <c r="Z76" s="188"/>
      <c r="AA76" s="188"/>
      <c r="AB76" s="188"/>
      <c r="AC76" s="188"/>
      <c r="AD76" s="188"/>
      <c r="AE76" s="188"/>
    </row>
    <row r="77" spans="1:32" s="93" customFormat="1" ht="18.75">
      <c r="A77" s="186"/>
      <c r="B77" s="204" t="s">
        <v>613</v>
      </c>
      <c r="C77" s="204"/>
      <c r="D77" s="204"/>
      <c r="E77" s="204"/>
      <c r="F77" s="204"/>
      <c r="G77" s="204"/>
      <c r="H77" s="204"/>
      <c r="I77" s="204"/>
      <c r="J77" s="204"/>
      <c r="K77" s="188"/>
      <c r="L77" s="188"/>
      <c r="M77" s="188"/>
      <c r="N77" s="188"/>
      <c r="O77" s="188"/>
      <c r="P77" s="315" t="s">
        <v>563</v>
      </c>
      <c r="Q77" s="331"/>
      <c r="R77" s="331"/>
      <c r="S77" s="331"/>
      <c r="T77" s="331"/>
      <c r="U77" s="331"/>
      <c r="V77" s="331"/>
      <c r="W77" s="331"/>
      <c r="X77" s="331"/>
      <c r="Y77" s="331"/>
      <c r="Z77" s="331"/>
      <c r="AA77" s="331"/>
      <c r="AB77" s="188"/>
      <c r="AC77" s="188"/>
      <c r="AD77" s="188"/>
      <c r="AE77" s="188"/>
    </row>
    <row r="78" spans="1:32" ht="18.75">
      <c r="A78" s="186"/>
      <c r="B78" s="208" t="s">
        <v>285</v>
      </c>
      <c r="C78" s="208"/>
      <c r="D78" s="208"/>
      <c r="E78" s="208"/>
      <c r="F78" s="208"/>
      <c r="G78" s="208"/>
      <c r="H78" s="208"/>
      <c r="I78" s="204"/>
      <c r="J78" s="204"/>
      <c r="K78" s="188"/>
      <c r="L78" s="188"/>
      <c r="M78" s="188"/>
      <c r="N78" s="188"/>
      <c r="O78" s="188"/>
      <c r="P78" s="318" t="s">
        <v>564</v>
      </c>
      <c r="Q78" s="331"/>
      <c r="R78" s="331"/>
      <c r="S78" s="331"/>
      <c r="T78" s="331"/>
      <c r="U78" s="331"/>
      <c r="V78" s="331"/>
      <c r="W78" s="331"/>
      <c r="X78" s="331"/>
      <c r="Y78" s="331"/>
      <c r="Z78" s="331"/>
      <c r="AA78" s="331"/>
      <c r="AB78" s="188"/>
      <c r="AC78" s="188"/>
      <c r="AD78" s="188"/>
      <c r="AE78" s="188"/>
      <c r="AF78" s="93"/>
    </row>
    <row r="79" spans="1:32" s="93" customFormat="1" ht="20.25">
      <c r="A79" s="186"/>
      <c r="B79" s="320" t="s">
        <v>611</v>
      </c>
      <c r="C79" s="320"/>
      <c r="D79" s="320"/>
      <c r="E79" s="320"/>
      <c r="F79" s="320"/>
      <c r="G79" s="320"/>
      <c r="H79" s="320"/>
      <c r="I79" s="204"/>
      <c r="J79" s="204"/>
      <c r="K79" s="188"/>
      <c r="L79" s="188"/>
      <c r="M79" s="188"/>
      <c r="N79" s="188"/>
      <c r="O79" s="188"/>
      <c r="P79" s="318" t="s">
        <v>566</v>
      </c>
      <c r="Q79" s="331"/>
      <c r="R79" s="331"/>
      <c r="S79" s="331"/>
      <c r="T79" s="331"/>
      <c r="U79" s="331"/>
      <c r="V79" s="331"/>
      <c r="W79" s="333"/>
      <c r="X79" s="331"/>
      <c r="Y79" s="331"/>
      <c r="Z79" s="331"/>
      <c r="AA79" s="331"/>
      <c r="AB79" s="188"/>
      <c r="AC79" s="188"/>
      <c r="AD79" s="188"/>
      <c r="AE79" s="188"/>
    </row>
    <row r="80" spans="1:32" s="93" customFormat="1" ht="18.75">
      <c r="A80" s="186"/>
      <c r="B80" s="320" t="s">
        <v>612</v>
      </c>
      <c r="C80" s="320"/>
      <c r="D80" s="320"/>
      <c r="E80" s="320"/>
      <c r="F80" s="320"/>
      <c r="G80" s="320"/>
      <c r="H80" s="320"/>
      <c r="I80" s="204"/>
      <c r="J80" s="204"/>
      <c r="K80" s="188"/>
      <c r="L80" s="188"/>
      <c r="M80" s="188"/>
      <c r="N80" s="188"/>
      <c r="O80" s="188"/>
      <c r="P80" s="318"/>
      <c r="Q80" s="331"/>
      <c r="R80" s="331"/>
      <c r="S80" s="331"/>
      <c r="T80" s="331"/>
      <c r="U80" s="331"/>
      <c r="V80" s="331"/>
      <c r="W80" s="331"/>
      <c r="X80" s="331"/>
      <c r="Y80" s="331"/>
      <c r="Z80" s="331"/>
      <c r="AA80" s="331"/>
      <c r="AB80" s="188"/>
      <c r="AC80" s="188"/>
      <c r="AD80" s="188"/>
      <c r="AE80" s="188"/>
    </row>
    <row r="81" spans="1:32" ht="20.25">
      <c r="A81" s="186"/>
      <c r="B81" s="204" t="s">
        <v>381</v>
      </c>
      <c r="C81" s="188"/>
      <c r="D81" s="188"/>
      <c r="E81" s="188"/>
      <c r="F81" s="188"/>
      <c r="G81" s="188"/>
      <c r="H81" s="188"/>
      <c r="I81" s="188"/>
      <c r="J81" s="188"/>
      <c r="K81" s="188"/>
      <c r="L81" s="188"/>
      <c r="M81" s="188"/>
      <c r="N81" s="188"/>
      <c r="O81" s="188"/>
      <c r="P81" s="318"/>
      <c r="Q81" s="331"/>
      <c r="R81" s="331"/>
      <c r="S81" s="331"/>
      <c r="T81" s="331"/>
      <c r="U81" s="331"/>
      <c r="V81" s="331"/>
      <c r="W81" s="333"/>
      <c r="X81" s="331"/>
      <c r="Y81" s="331"/>
      <c r="Z81" s="331"/>
      <c r="AA81" s="331"/>
      <c r="AB81" s="188"/>
      <c r="AC81" s="188"/>
      <c r="AD81" s="188"/>
      <c r="AE81" s="188"/>
      <c r="AF81" s="93"/>
    </row>
    <row r="82" spans="1:32" ht="18.75">
      <c r="A82" s="186"/>
      <c r="B82" s="208" t="s">
        <v>285</v>
      </c>
      <c r="C82" s="188"/>
      <c r="D82" s="188"/>
      <c r="E82" s="188"/>
      <c r="F82" s="188"/>
      <c r="G82" s="188"/>
      <c r="H82" s="188"/>
      <c r="I82" s="188"/>
      <c r="J82" s="188"/>
      <c r="K82" s="188"/>
      <c r="L82" s="188"/>
      <c r="M82" s="188"/>
      <c r="N82" s="188"/>
      <c r="O82" s="188"/>
      <c r="P82" s="188"/>
      <c r="Q82" s="188"/>
      <c r="R82" s="188"/>
      <c r="S82" s="188"/>
      <c r="T82" s="188"/>
      <c r="U82" s="188"/>
      <c r="V82" s="188"/>
      <c r="W82" s="188"/>
      <c r="X82" s="188"/>
      <c r="Y82" s="188"/>
      <c r="Z82" s="188"/>
      <c r="AA82" s="188"/>
      <c r="AB82" s="188"/>
      <c r="AC82" s="188"/>
      <c r="AD82" s="188"/>
      <c r="AE82" s="188"/>
      <c r="AF82" s="93"/>
    </row>
    <row r="83" spans="1:32" ht="18.75">
      <c r="B83" s="204" t="s">
        <v>610</v>
      </c>
      <c r="C83" s="188"/>
      <c r="D83" s="188"/>
      <c r="E83" s="188"/>
      <c r="F83" s="188"/>
      <c r="G83" s="188"/>
      <c r="H83" s="188"/>
      <c r="I83" s="188"/>
      <c r="J83" s="188"/>
      <c r="K83" s="188"/>
      <c r="L83" s="188"/>
      <c r="M83" s="188"/>
      <c r="N83" s="188"/>
      <c r="O83" s="188"/>
      <c r="P83" s="188"/>
      <c r="Q83" s="188"/>
      <c r="R83" s="188"/>
      <c r="S83" s="188"/>
      <c r="T83" s="188"/>
      <c r="U83" s="188"/>
      <c r="V83" s="188"/>
      <c r="W83" s="93"/>
      <c r="X83" s="93"/>
      <c r="Y83" s="93"/>
      <c r="Z83" s="93"/>
      <c r="AA83" s="93"/>
      <c r="AB83" s="93"/>
      <c r="AC83" s="93"/>
      <c r="AD83" s="93"/>
      <c r="AE83" s="93"/>
      <c r="AF83" s="93"/>
    </row>
    <row r="84" spans="1:32" ht="18.75">
      <c r="B84" s="320" t="s">
        <v>607</v>
      </c>
      <c r="C84" s="331"/>
      <c r="D84" s="331"/>
      <c r="E84" s="331"/>
      <c r="F84" s="188"/>
      <c r="G84" s="188"/>
      <c r="H84" s="188"/>
      <c r="I84" s="188"/>
      <c r="J84" s="188"/>
      <c r="K84" s="188"/>
      <c r="L84" s="188"/>
      <c r="M84" s="188"/>
      <c r="N84" s="188"/>
      <c r="O84" s="188"/>
      <c r="P84" s="188"/>
      <c r="Q84" s="188"/>
      <c r="R84" s="188"/>
      <c r="S84" s="188"/>
      <c r="T84" s="188"/>
      <c r="U84" s="188"/>
      <c r="V84" s="188"/>
    </row>
    <row r="85" spans="1:32" ht="18.75">
      <c r="B85" s="320" t="s">
        <v>608</v>
      </c>
      <c r="C85" s="331"/>
      <c r="D85" s="331"/>
      <c r="E85" s="331"/>
      <c r="F85" s="188"/>
      <c r="G85" s="188"/>
      <c r="H85" s="188"/>
      <c r="I85" s="188"/>
      <c r="J85" s="188"/>
      <c r="K85" s="188"/>
      <c r="L85" s="188"/>
      <c r="M85" s="188"/>
      <c r="N85" s="188"/>
      <c r="O85" s="188"/>
      <c r="P85" s="188"/>
      <c r="Q85" s="188"/>
      <c r="R85" s="188"/>
      <c r="S85" s="188"/>
      <c r="T85" s="188"/>
      <c r="U85" s="188"/>
      <c r="V85" s="188"/>
    </row>
    <row r="86" spans="1:32" s="93" customFormat="1" ht="18.75">
      <c r="A86" s="98"/>
      <c r="B86" s="320" t="s">
        <v>609</v>
      </c>
      <c r="C86" s="331"/>
      <c r="D86" s="331"/>
      <c r="E86" s="331"/>
      <c r="F86" s="188"/>
      <c r="G86" s="188"/>
      <c r="H86" s="188"/>
      <c r="I86" s="188"/>
      <c r="J86" s="188"/>
      <c r="K86" s="188"/>
      <c r="L86" s="188"/>
      <c r="M86" s="188"/>
      <c r="N86" s="188"/>
      <c r="O86" s="188"/>
      <c r="P86" s="188"/>
      <c r="Q86" s="188"/>
      <c r="R86" s="188"/>
      <c r="S86" s="188"/>
      <c r="T86" s="188"/>
      <c r="U86" s="188"/>
      <c r="V86" s="188"/>
    </row>
    <row r="87" spans="1:32" ht="18.75" customHeight="1">
      <c r="B87" s="320" t="s">
        <v>596</v>
      </c>
      <c r="C87" s="331"/>
      <c r="D87" s="331"/>
      <c r="E87" s="331"/>
      <c r="F87" s="188"/>
      <c r="G87" s="188"/>
      <c r="H87" s="188"/>
      <c r="I87" s="188"/>
      <c r="J87" s="188"/>
      <c r="K87" s="188"/>
      <c r="L87" s="188"/>
      <c r="M87" s="188"/>
      <c r="N87" s="188"/>
      <c r="O87" s="188"/>
      <c r="P87" s="188"/>
      <c r="Q87" s="188"/>
      <c r="R87" s="188"/>
      <c r="S87" s="188"/>
      <c r="T87" s="188"/>
      <c r="U87" s="188"/>
      <c r="V87" s="188"/>
    </row>
    <row r="88" spans="1:32" s="93" customFormat="1" ht="18.75" customHeight="1">
      <c r="A88" s="98"/>
      <c r="B88" s="320" t="s">
        <v>597</v>
      </c>
      <c r="C88" s="331"/>
      <c r="D88" s="331"/>
      <c r="E88" s="331"/>
      <c r="F88" s="188"/>
      <c r="G88" s="188"/>
      <c r="H88" s="188"/>
      <c r="I88" s="188"/>
      <c r="J88" s="188"/>
      <c r="K88" s="188"/>
      <c r="L88" s="188"/>
      <c r="M88" s="188"/>
      <c r="N88" s="188"/>
      <c r="O88" s="188"/>
      <c r="P88" s="188"/>
      <c r="Q88" s="188"/>
      <c r="R88" s="188"/>
      <c r="S88" s="188"/>
      <c r="T88" s="188"/>
      <c r="U88" s="188"/>
      <c r="V88" s="188"/>
    </row>
    <row r="89" spans="1:32" ht="18.75">
      <c r="B89" s="323" t="s">
        <v>383</v>
      </c>
      <c r="C89" s="331"/>
      <c r="D89" s="331"/>
      <c r="E89" s="331"/>
      <c r="F89" s="188"/>
      <c r="G89" s="188"/>
      <c r="H89" s="188"/>
      <c r="I89" s="188"/>
      <c r="J89" s="188"/>
      <c r="K89" s="188"/>
      <c r="L89" s="188"/>
      <c r="M89" s="188"/>
      <c r="N89" s="188"/>
      <c r="O89" s="188"/>
      <c r="P89" s="188"/>
      <c r="Q89" s="188"/>
      <c r="R89" s="188"/>
      <c r="S89" s="188"/>
      <c r="T89" s="188"/>
      <c r="U89" s="188"/>
      <c r="V89" s="188"/>
    </row>
    <row r="90" spans="1:32" ht="18.75">
      <c r="B90" s="320" t="s">
        <v>358</v>
      </c>
      <c r="C90" s="331"/>
      <c r="D90" s="331"/>
      <c r="E90" s="331"/>
      <c r="F90" s="188"/>
      <c r="G90" s="188"/>
      <c r="H90" s="188"/>
      <c r="I90" s="188"/>
      <c r="J90" s="188"/>
      <c r="K90" s="188"/>
      <c r="L90" s="188"/>
      <c r="M90" s="188"/>
      <c r="N90" s="188"/>
      <c r="O90" s="188"/>
      <c r="P90" s="188"/>
      <c r="Q90" s="188"/>
      <c r="R90" s="188"/>
      <c r="S90" s="188"/>
      <c r="T90" s="188"/>
      <c r="U90" s="188"/>
      <c r="V90" s="188"/>
    </row>
    <row r="91" spans="1:32" ht="18.75">
      <c r="B91" s="208"/>
      <c r="C91" s="93"/>
      <c r="D91" s="93"/>
      <c r="E91" s="93"/>
      <c r="F91" s="93"/>
      <c r="G91" s="93"/>
      <c r="H91" s="93"/>
      <c r="I91" s="93"/>
      <c r="J91" s="93"/>
      <c r="K91" s="93"/>
      <c r="L91" s="93" t="s">
        <v>380</v>
      </c>
      <c r="M91" s="93"/>
      <c r="N91" s="93"/>
      <c r="O91" s="93"/>
      <c r="P91" s="93"/>
      <c r="Q91" s="93"/>
      <c r="R91" s="93"/>
    </row>
    <row r="92" spans="1:32">
      <c r="C92" s="250"/>
    </row>
  </sheetData>
  <mergeCells count="50">
    <mergeCell ref="B39:C39"/>
    <mergeCell ref="B42:C42"/>
    <mergeCell ref="B44:C44"/>
    <mergeCell ref="AD6:AD9"/>
    <mergeCell ref="A37:C37"/>
    <mergeCell ref="AA6:AA9"/>
    <mergeCell ref="AB6:AB9"/>
    <mergeCell ref="AC6:AC9"/>
    <mergeCell ref="V8:W8"/>
    <mergeCell ref="X8:X9"/>
    <mergeCell ref="O8:O9"/>
    <mergeCell ref="T8:U8"/>
    <mergeCell ref="R8:S8"/>
    <mergeCell ref="B40:C40"/>
    <mergeCell ref="B43:C43"/>
    <mergeCell ref="A1:AE1"/>
    <mergeCell ref="A5:F5"/>
    <mergeCell ref="G5:AE5"/>
    <mergeCell ref="A6:A9"/>
    <mergeCell ref="B6:B9"/>
    <mergeCell ref="C6:C9"/>
    <mergeCell ref="D6:F7"/>
    <mergeCell ref="AE6:AE9"/>
    <mergeCell ref="G7:O7"/>
    <mergeCell ref="P7:X7"/>
    <mergeCell ref="P8:Q8"/>
    <mergeCell ref="D8:D9"/>
    <mergeCell ref="E8:E9"/>
    <mergeCell ref="F8:F9"/>
    <mergeCell ref="Y6:Y9"/>
    <mergeCell ref="Z6:Z9"/>
    <mergeCell ref="A2:B2"/>
    <mergeCell ref="H2:P2"/>
    <mergeCell ref="A3:B3"/>
    <mergeCell ref="A35:A36"/>
    <mergeCell ref="B35:C36"/>
    <mergeCell ref="A33:C33"/>
    <mergeCell ref="A29:C29"/>
    <mergeCell ref="A14:C14"/>
    <mergeCell ref="A20:C20"/>
    <mergeCell ref="G8:H8"/>
    <mergeCell ref="I8:J8"/>
    <mergeCell ref="K8:L8"/>
    <mergeCell ref="M8:N8"/>
    <mergeCell ref="A24:C24"/>
    <mergeCell ref="A55:AE55"/>
    <mergeCell ref="B45:C45"/>
    <mergeCell ref="B46:C46"/>
    <mergeCell ref="A48:AE48"/>
    <mergeCell ref="B41:C41"/>
  </mergeCells>
  <pageMargins left="0.23622047244094491" right="0.23622047244094491" top="0" bottom="0" header="0" footer="0"/>
  <pageSetup paperSize="9" scale="53" fitToHeight="0" orientation="landscape" r:id="rId1"/>
  <rowBreaks count="1" manualBreakCount="1">
    <brk id="47" max="3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3"/>
  <sheetViews>
    <sheetView zoomScale="75" zoomScaleNormal="75" zoomScaleSheetLayoutView="80" workbookViewId="0">
      <pane xSplit="30" ySplit="9" topLeftCell="AE10" activePane="bottomRight" state="frozen"/>
      <selection pane="topRight" activeCell="AE1" sqref="AE1"/>
      <selection pane="bottomLeft" activeCell="A10" sqref="A10"/>
      <selection pane="bottomRight" activeCell="E71" sqref="E71"/>
    </sheetView>
  </sheetViews>
  <sheetFormatPr defaultRowHeight="15"/>
  <cols>
    <col min="1" max="1" width="7" style="94" customWidth="1"/>
    <col min="2" max="2" width="43.85546875" customWidth="1"/>
    <col min="3" max="3" width="30.140625" customWidth="1"/>
    <col min="4" max="4" width="7.7109375" customWidth="1"/>
    <col min="5" max="5" width="11.5703125" customWidth="1"/>
    <col min="6" max="6" width="7.7109375" customWidth="1"/>
    <col min="7" max="14" width="5.140625" customWidth="1"/>
    <col min="15" max="15" width="6.5703125" customWidth="1"/>
    <col min="16" max="23" width="5.85546875" customWidth="1"/>
    <col min="24" max="24" width="6.5703125" customWidth="1"/>
    <col min="25" max="29" width="6" customWidth="1"/>
    <col min="30" max="30" width="10.85546875" customWidth="1"/>
    <col min="31" max="31" width="10" customWidth="1"/>
    <col min="35" max="35" width="7" customWidth="1"/>
    <col min="36" max="36" width="6.7109375" customWidth="1"/>
  </cols>
  <sheetData>
    <row r="1" spans="1:32" s="5" customFormat="1" ht="36" customHeight="1">
      <c r="A1" s="412" t="s">
        <v>250</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189"/>
    </row>
    <row r="2" spans="1:32" s="5" customFormat="1" ht="36" customHeight="1">
      <c r="A2" s="378" t="s">
        <v>316</v>
      </c>
      <c r="B2" s="379"/>
      <c r="C2" s="160" t="s">
        <v>58</v>
      </c>
      <c r="D2" s="156"/>
      <c r="E2" s="161"/>
      <c r="F2" s="161"/>
      <c r="G2" s="161"/>
      <c r="H2" s="423" t="s">
        <v>78</v>
      </c>
      <c r="I2" s="423"/>
      <c r="J2" s="423"/>
      <c r="K2" s="423"/>
      <c r="L2" s="423"/>
      <c r="M2" s="423"/>
      <c r="N2" s="423"/>
      <c r="O2" s="423"/>
      <c r="P2" s="423"/>
      <c r="Q2" s="162"/>
      <c r="R2" s="162"/>
      <c r="S2" s="162"/>
      <c r="T2" s="162"/>
      <c r="U2" s="162"/>
      <c r="V2" s="162"/>
      <c r="W2" s="162"/>
      <c r="X2" s="162"/>
      <c r="Y2" s="162"/>
      <c r="Z2" s="162"/>
      <c r="AA2" s="162"/>
      <c r="AB2" s="162"/>
      <c r="AC2" s="162"/>
      <c r="AD2" s="162"/>
      <c r="AE2" s="162"/>
    </row>
    <row r="3" spans="1:32" s="5" customFormat="1" ht="40.5" customHeight="1">
      <c r="A3" s="432" t="s">
        <v>79</v>
      </c>
      <c r="B3" s="433"/>
      <c r="C3" s="163"/>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row>
    <row r="4" spans="1:32" s="5" customFormat="1" ht="20.25" customHeight="1" thickBot="1">
      <c r="A4" s="164"/>
      <c r="B4" s="156" t="s">
        <v>393</v>
      </c>
      <c r="C4" s="27"/>
      <c r="D4" s="25"/>
      <c r="E4" s="90"/>
      <c r="F4" s="25"/>
      <c r="G4" s="26"/>
      <c r="H4" s="25"/>
      <c r="I4" s="26"/>
      <c r="J4" s="165"/>
      <c r="K4" s="165"/>
      <c r="L4" s="165"/>
      <c r="M4" s="165"/>
      <c r="N4" s="165"/>
      <c r="O4" s="165"/>
      <c r="P4" s="165"/>
      <c r="Q4" s="165"/>
      <c r="R4" s="165"/>
      <c r="S4" s="165"/>
      <c r="T4" s="165"/>
      <c r="U4" s="165"/>
      <c r="V4" s="165"/>
      <c r="W4" s="165"/>
      <c r="X4" s="165"/>
      <c r="Y4" s="165"/>
      <c r="Z4" s="165"/>
      <c r="AA4" s="165"/>
      <c r="AB4" s="165"/>
      <c r="AC4" s="165"/>
      <c r="AD4" s="165"/>
      <c r="AE4" s="165"/>
    </row>
    <row r="5" spans="1:32" ht="15" customHeight="1">
      <c r="A5" s="441"/>
      <c r="B5" s="442"/>
      <c r="C5" s="442"/>
      <c r="D5" s="442"/>
      <c r="E5" s="442"/>
      <c r="F5" s="443"/>
      <c r="G5" s="444" t="s">
        <v>32</v>
      </c>
      <c r="H5" s="445"/>
      <c r="I5" s="445"/>
      <c r="J5" s="445"/>
      <c r="K5" s="445"/>
      <c r="L5" s="445"/>
      <c r="M5" s="445"/>
      <c r="N5" s="445"/>
      <c r="O5" s="445"/>
      <c r="P5" s="445"/>
      <c r="Q5" s="445"/>
      <c r="R5" s="445"/>
      <c r="S5" s="445"/>
      <c r="T5" s="445"/>
      <c r="U5" s="445"/>
      <c r="V5" s="445"/>
      <c r="W5" s="445"/>
      <c r="X5" s="445"/>
      <c r="Y5" s="445"/>
      <c r="Z5" s="445"/>
      <c r="AA5" s="445"/>
      <c r="AB5" s="445"/>
      <c r="AC5" s="445"/>
      <c r="AD5" s="445"/>
      <c r="AE5" s="446"/>
    </row>
    <row r="6" spans="1:32" ht="15" customHeight="1">
      <c r="A6" s="448" t="s">
        <v>26</v>
      </c>
      <c r="B6" s="382" t="s">
        <v>27</v>
      </c>
      <c r="C6" s="382" t="s">
        <v>28</v>
      </c>
      <c r="D6" s="407" t="s">
        <v>153</v>
      </c>
      <c r="E6" s="407"/>
      <c r="F6" s="407"/>
      <c r="G6" s="450" t="s">
        <v>82</v>
      </c>
      <c r="H6" s="451"/>
      <c r="I6" s="451"/>
      <c r="J6" s="451"/>
      <c r="K6" s="451"/>
      <c r="L6" s="451"/>
      <c r="M6" s="451"/>
      <c r="N6" s="451"/>
      <c r="O6" s="451"/>
      <c r="P6" s="451"/>
      <c r="Q6" s="451"/>
      <c r="R6" s="451"/>
      <c r="S6" s="451"/>
      <c r="T6" s="451"/>
      <c r="U6" s="451"/>
      <c r="V6" s="451"/>
      <c r="W6" s="451"/>
      <c r="X6" s="452"/>
      <c r="Y6" s="396" t="s">
        <v>35</v>
      </c>
      <c r="Z6" s="396" t="s">
        <v>2</v>
      </c>
      <c r="AA6" s="396" t="s">
        <v>166</v>
      </c>
      <c r="AB6" s="396" t="s">
        <v>167</v>
      </c>
      <c r="AC6" s="396" t="s">
        <v>2</v>
      </c>
      <c r="AD6" s="396" t="s">
        <v>37</v>
      </c>
      <c r="AE6" s="396" t="s">
        <v>36</v>
      </c>
    </row>
    <row r="7" spans="1:32" ht="18.75" customHeight="1">
      <c r="A7" s="448"/>
      <c r="B7" s="382"/>
      <c r="C7" s="382"/>
      <c r="D7" s="407"/>
      <c r="E7" s="407"/>
      <c r="F7" s="407"/>
      <c r="G7" s="403" t="s">
        <v>80</v>
      </c>
      <c r="H7" s="404"/>
      <c r="I7" s="404"/>
      <c r="J7" s="404"/>
      <c r="K7" s="404"/>
      <c r="L7" s="404"/>
      <c r="M7" s="404"/>
      <c r="N7" s="404"/>
      <c r="O7" s="405"/>
      <c r="P7" s="398" t="s">
        <v>81</v>
      </c>
      <c r="Q7" s="420"/>
      <c r="R7" s="420"/>
      <c r="S7" s="420"/>
      <c r="T7" s="420"/>
      <c r="U7" s="420"/>
      <c r="V7" s="420"/>
      <c r="W7" s="420"/>
      <c r="X7" s="399"/>
      <c r="Y7" s="397"/>
      <c r="Z7" s="397"/>
      <c r="AA7" s="397"/>
      <c r="AB7" s="397"/>
      <c r="AC7" s="397"/>
      <c r="AD7" s="397"/>
      <c r="AE7" s="397"/>
    </row>
    <row r="8" spans="1:32" ht="27.75" customHeight="1">
      <c r="A8" s="449"/>
      <c r="B8" s="383"/>
      <c r="C8" s="383"/>
      <c r="D8" s="383" t="s">
        <v>0</v>
      </c>
      <c r="E8" s="383" t="s">
        <v>29</v>
      </c>
      <c r="F8" s="383" t="s">
        <v>30</v>
      </c>
      <c r="G8" s="403" t="s">
        <v>245</v>
      </c>
      <c r="H8" s="405"/>
      <c r="I8" s="403" t="s">
        <v>246</v>
      </c>
      <c r="J8" s="405"/>
      <c r="K8" s="403" t="s">
        <v>247</v>
      </c>
      <c r="L8" s="405"/>
      <c r="M8" s="403" t="s">
        <v>248</v>
      </c>
      <c r="N8" s="405"/>
      <c r="O8" s="421" t="s">
        <v>1</v>
      </c>
      <c r="P8" s="398" t="s">
        <v>245</v>
      </c>
      <c r="Q8" s="399"/>
      <c r="R8" s="398" t="s">
        <v>246</v>
      </c>
      <c r="S8" s="399"/>
      <c r="T8" s="398" t="s">
        <v>247</v>
      </c>
      <c r="U8" s="399"/>
      <c r="V8" s="398" t="s">
        <v>248</v>
      </c>
      <c r="W8" s="399"/>
      <c r="X8" s="400" t="s">
        <v>1</v>
      </c>
      <c r="Y8" s="397"/>
      <c r="Z8" s="397"/>
      <c r="AA8" s="397"/>
      <c r="AB8" s="397"/>
      <c r="AC8" s="397"/>
      <c r="AD8" s="397"/>
      <c r="AE8" s="397"/>
    </row>
    <row r="9" spans="1:32" ht="51.75" customHeight="1">
      <c r="A9" s="448"/>
      <c r="B9" s="382"/>
      <c r="C9" s="382"/>
      <c r="D9" s="447"/>
      <c r="E9" s="447"/>
      <c r="F9" s="447"/>
      <c r="G9" s="115" t="s">
        <v>33</v>
      </c>
      <c r="H9" s="115" t="s">
        <v>34</v>
      </c>
      <c r="I9" s="115" t="s">
        <v>33</v>
      </c>
      <c r="J9" s="115" t="s">
        <v>34</v>
      </c>
      <c r="K9" s="115" t="s">
        <v>33</v>
      </c>
      <c r="L9" s="115" t="s">
        <v>34</v>
      </c>
      <c r="M9" s="115" t="s">
        <v>33</v>
      </c>
      <c r="N9" s="115" t="s">
        <v>34</v>
      </c>
      <c r="O9" s="422"/>
      <c r="P9" s="116" t="s">
        <v>33</v>
      </c>
      <c r="Q9" s="116" t="s">
        <v>34</v>
      </c>
      <c r="R9" s="116" t="s">
        <v>33</v>
      </c>
      <c r="S9" s="116" t="s">
        <v>34</v>
      </c>
      <c r="T9" s="116" t="s">
        <v>33</v>
      </c>
      <c r="U9" s="116" t="s">
        <v>34</v>
      </c>
      <c r="V9" s="116" t="s">
        <v>33</v>
      </c>
      <c r="W9" s="116" t="s">
        <v>34</v>
      </c>
      <c r="X9" s="401"/>
      <c r="Y9" s="397"/>
      <c r="Z9" s="397"/>
      <c r="AA9" s="397"/>
      <c r="AB9" s="397"/>
      <c r="AC9" s="397"/>
      <c r="AD9" s="397"/>
      <c r="AE9" s="397"/>
    </row>
    <row r="10" spans="1:32" ht="15.75">
      <c r="A10" s="166" t="s">
        <v>257</v>
      </c>
      <c r="B10" s="128"/>
      <c r="C10" s="129"/>
      <c r="D10" s="128"/>
      <c r="E10" s="130"/>
      <c r="F10" s="128"/>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2"/>
    </row>
    <row r="11" spans="1:32" ht="22.5" customHeight="1">
      <c r="A11" s="190">
        <v>3.4</v>
      </c>
      <c r="B11" s="6" t="s">
        <v>84</v>
      </c>
      <c r="C11" s="123" t="str">
        <f>'Fully study plan'!C23</f>
        <v>0912.4.LEK.C.Pat</v>
      </c>
      <c r="D11" s="269">
        <v>6</v>
      </c>
      <c r="E11" s="122" t="s">
        <v>172</v>
      </c>
      <c r="F11" s="124"/>
      <c r="G11" s="29">
        <v>20</v>
      </c>
      <c r="H11" s="302">
        <v>15</v>
      </c>
      <c r="I11" s="29">
        <v>45</v>
      </c>
      <c r="J11" s="302">
        <v>20</v>
      </c>
      <c r="K11" s="29"/>
      <c r="L11" s="29"/>
      <c r="M11" s="29"/>
      <c r="N11" s="29"/>
      <c r="O11" s="302">
        <v>4</v>
      </c>
      <c r="P11" s="31">
        <v>20</v>
      </c>
      <c r="Q11" s="303">
        <v>20</v>
      </c>
      <c r="R11" s="31">
        <v>45</v>
      </c>
      <c r="S11" s="303">
        <v>40</v>
      </c>
      <c r="T11" s="31"/>
      <c r="U11" s="31"/>
      <c r="V11" s="31"/>
      <c r="W11" s="31"/>
      <c r="X11" s="303">
        <v>5</v>
      </c>
      <c r="Y11" s="23">
        <f>SUM(G11,I11,K11,M11,P11,R11,T11,V11)</f>
        <v>130</v>
      </c>
      <c r="Z11" s="23">
        <f>SUM(G11,P11)</f>
        <v>40</v>
      </c>
      <c r="AA11" s="23">
        <f>SUM(I11,R11)</f>
        <v>90</v>
      </c>
      <c r="AB11" s="23">
        <f>SUM(K11,T11)</f>
        <v>0</v>
      </c>
      <c r="AC11" s="23">
        <f>SUM(M11,V11)</f>
        <v>0</v>
      </c>
      <c r="AD11" s="305">
        <f>SUM(G11:N11,P11:W11)</f>
        <v>225</v>
      </c>
      <c r="AE11" s="305">
        <f>SUM(O11,X11)</f>
        <v>9</v>
      </c>
    </row>
    <row r="12" spans="1:32" ht="22.5" customHeight="1">
      <c r="A12" s="191">
        <v>3.5</v>
      </c>
      <c r="B12" s="6" t="s">
        <v>239</v>
      </c>
      <c r="C12" s="123" t="str">
        <f>'Fully study plan'!C24</f>
        <v>0912.4.LEK.C.PT</v>
      </c>
      <c r="D12" s="269">
        <v>6</v>
      </c>
      <c r="E12" s="122" t="s">
        <v>172</v>
      </c>
      <c r="F12" s="124"/>
      <c r="G12" s="29">
        <v>20</v>
      </c>
      <c r="H12" s="302">
        <v>15</v>
      </c>
      <c r="I12" s="29">
        <v>40</v>
      </c>
      <c r="J12" s="302">
        <v>25</v>
      </c>
      <c r="K12" s="29"/>
      <c r="L12" s="29"/>
      <c r="M12" s="29"/>
      <c r="N12" s="29"/>
      <c r="O12" s="302">
        <v>4</v>
      </c>
      <c r="P12" s="31">
        <v>25</v>
      </c>
      <c r="Q12" s="303">
        <v>25</v>
      </c>
      <c r="R12" s="31">
        <v>40</v>
      </c>
      <c r="S12" s="303">
        <v>35</v>
      </c>
      <c r="T12" s="31"/>
      <c r="U12" s="31"/>
      <c r="V12" s="31"/>
      <c r="W12" s="31"/>
      <c r="X12" s="303">
        <v>5</v>
      </c>
      <c r="Y12" s="23">
        <f>SUM(G12,I12,K12,M12,P12,R12,T12,V12)</f>
        <v>125</v>
      </c>
      <c r="Z12" s="23">
        <f>SUM(G12,P12)</f>
        <v>45</v>
      </c>
      <c r="AA12" s="23">
        <f>SUM(I12,R12)</f>
        <v>80</v>
      </c>
      <c r="AB12" s="23">
        <f>SUM(K12,T12)</f>
        <v>0</v>
      </c>
      <c r="AC12" s="23">
        <f>SUM(M12,V12)</f>
        <v>0</v>
      </c>
      <c r="AD12" s="305">
        <f>SUM(G12:N12,P12:W12)</f>
        <v>225</v>
      </c>
      <c r="AE12" s="305">
        <f>SUM(O12,X12)</f>
        <v>9</v>
      </c>
    </row>
    <row r="13" spans="1:32" s="93" customFormat="1" ht="22.5" customHeight="1">
      <c r="A13" s="192">
        <v>3.7</v>
      </c>
      <c r="B13" s="18" t="s">
        <v>83</v>
      </c>
      <c r="C13" s="171" t="str">
        <f>'Fully study plan'!C26</f>
        <v>0912.4.LEK.C.Pp</v>
      </c>
      <c r="D13" s="269">
        <v>6</v>
      </c>
      <c r="E13" s="122" t="s">
        <v>172</v>
      </c>
      <c r="F13" s="124"/>
      <c r="G13" s="302">
        <v>20</v>
      </c>
      <c r="H13" s="302">
        <v>20</v>
      </c>
      <c r="I13" s="29">
        <v>20</v>
      </c>
      <c r="J13" s="302">
        <v>15</v>
      </c>
      <c r="K13" s="29"/>
      <c r="L13" s="29"/>
      <c r="M13" s="29"/>
      <c r="N13" s="29"/>
      <c r="O13" s="29">
        <v>3</v>
      </c>
      <c r="P13" s="303">
        <v>20</v>
      </c>
      <c r="Q13" s="303">
        <v>20</v>
      </c>
      <c r="R13" s="31">
        <v>20</v>
      </c>
      <c r="S13" s="303">
        <v>15</v>
      </c>
      <c r="T13" s="31"/>
      <c r="U13" s="31"/>
      <c r="V13" s="31"/>
      <c r="W13" s="31"/>
      <c r="X13" s="303">
        <v>3</v>
      </c>
      <c r="Y13" s="305">
        <f>SUM(G13,I13,K13,M13,P13,R13,T13,V13)</f>
        <v>80</v>
      </c>
      <c r="Z13" s="305">
        <f>SUM(G13,P13)</f>
        <v>40</v>
      </c>
      <c r="AA13" s="23">
        <f>SUM(I13,R13)</f>
        <v>40</v>
      </c>
      <c r="AB13" s="23">
        <f>SUM(K13,T13)</f>
        <v>0</v>
      </c>
      <c r="AC13" s="23">
        <f>SUM(M13,V13)</f>
        <v>0</v>
      </c>
      <c r="AD13" s="305">
        <f>SUM(G13:N13,P13:W13)</f>
        <v>150</v>
      </c>
      <c r="AE13" s="305">
        <f>SUM(O13,X13)</f>
        <v>6</v>
      </c>
    </row>
    <row r="14" spans="1:32" s="93" customFormat="1" ht="15" customHeight="1">
      <c r="A14" s="385" t="s">
        <v>24</v>
      </c>
      <c r="B14" s="440"/>
      <c r="C14" s="386"/>
      <c r="D14" s="126"/>
      <c r="E14" s="127"/>
      <c r="F14" s="126"/>
      <c r="G14" s="308">
        <f>SUM(G11:G13)</f>
        <v>60</v>
      </c>
      <c r="H14" s="308">
        <f t="shared" ref="H14:AE14" si="0">SUM(H11:H13)</f>
        <v>50</v>
      </c>
      <c r="I14" s="134">
        <f>SUM(I11:I13)</f>
        <v>105</v>
      </c>
      <c r="J14" s="308">
        <f t="shared" si="0"/>
        <v>60</v>
      </c>
      <c r="K14" s="134">
        <f t="shared" si="0"/>
        <v>0</v>
      </c>
      <c r="L14" s="134">
        <f t="shared" si="0"/>
        <v>0</v>
      </c>
      <c r="M14" s="134">
        <f>SUM(M11:M13)</f>
        <v>0</v>
      </c>
      <c r="N14" s="134">
        <f t="shared" si="0"/>
        <v>0</v>
      </c>
      <c r="O14" s="308">
        <f t="shared" si="0"/>
        <v>11</v>
      </c>
      <c r="P14" s="308">
        <f t="shared" si="0"/>
        <v>65</v>
      </c>
      <c r="Q14" s="308">
        <f t="shared" si="0"/>
        <v>65</v>
      </c>
      <c r="R14" s="134">
        <f>SUM(R11:R13)</f>
        <v>105</v>
      </c>
      <c r="S14" s="308">
        <f t="shared" si="0"/>
        <v>90</v>
      </c>
      <c r="T14" s="134">
        <f t="shared" si="0"/>
        <v>0</v>
      </c>
      <c r="U14" s="134">
        <f t="shared" si="0"/>
        <v>0</v>
      </c>
      <c r="V14" s="134">
        <f t="shared" si="0"/>
        <v>0</v>
      </c>
      <c r="W14" s="134">
        <f t="shared" si="0"/>
        <v>0</v>
      </c>
      <c r="X14" s="308">
        <f t="shared" si="0"/>
        <v>13</v>
      </c>
      <c r="Y14" s="308">
        <f t="shared" si="0"/>
        <v>335</v>
      </c>
      <c r="Z14" s="308">
        <f t="shared" si="0"/>
        <v>125</v>
      </c>
      <c r="AA14" s="134">
        <f t="shared" si="0"/>
        <v>210</v>
      </c>
      <c r="AB14" s="134">
        <f t="shared" si="0"/>
        <v>0</v>
      </c>
      <c r="AC14" s="134">
        <f t="shared" si="0"/>
        <v>0</v>
      </c>
      <c r="AD14" s="308">
        <f t="shared" si="0"/>
        <v>600</v>
      </c>
      <c r="AE14" s="308">
        <f t="shared" si="0"/>
        <v>24</v>
      </c>
      <c r="AF14" s="113"/>
    </row>
    <row r="15" spans="1:32" s="93" customFormat="1" ht="15" customHeight="1">
      <c r="A15" s="139" t="s">
        <v>562</v>
      </c>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row>
    <row r="16" spans="1:32" s="93" customFormat="1" ht="29.25" customHeight="1">
      <c r="A16" s="122">
        <v>4.4000000000000004</v>
      </c>
      <c r="B16" s="6" t="s">
        <v>46</v>
      </c>
      <c r="C16" s="123" t="str">
        <f>'Fully study plan'!C32</f>
        <v>0912.4.LEK.B.EP</v>
      </c>
      <c r="D16" s="269"/>
      <c r="E16" s="309" t="s">
        <v>15</v>
      </c>
      <c r="F16" s="124"/>
      <c r="G16" s="29">
        <v>15</v>
      </c>
      <c r="H16" s="29">
        <v>10</v>
      </c>
      <c r="I16" s="29"/>
      <c r="J16" s="29"/>
      <c r="K16" s="29"/>
      <c r="L16" s="29"/>
      <c r="M16" s="29"/>
      <c r="N16" s="29"/>
      <c r="O16" s="29">
        <v>1</v>
      </c>
      <c r="P16" s="31"/>
      <c r="Q16" s="31"/>
      <c r="R16" s="31"/>
      <c r="S16" s="31"/>
      <c r="T16" s="31"/>
      <c r="U16" s="31"/>
      <c r="V16" s="31"/>
      <c r="W16" s="31"/>
      <c r="X16" s="31"/>
      <c r="Y16" s="23">
        <f>SUM(G16,I16,K16,M16,P16,R16,T16,V16)</f>
        <v>15</v>
      </c>
      <c r="Z16" s="23">
        <f>SUM(G16,P16)</f>
        <v>15</v>
      </c>
      <c r="AA16" s="23">
        <f>SUM(I16,R16)</f>
        <v>0</v>
      </c>
      <c r="AB16" s="23">
        <f>SUM(K16,T16)</f>
        <v>0</v>
      </c>
      <c r="AC16" s="23">
        <f>SUM(M16,V16)</f>
        <v>0</v>
      </c>
      <c r="AD16" s="23">
        <f>SUM(G16:N16,P16:W16)</f>
        <v>25</v>
      </c>
      <c r="AE16" s="23">
        <f>SUM(O16,X16)</f>
        <v>1</v>
      </c>
    </row>
    <row r="17" spans="1:31" s="93" customFormat="1" ht="33.75" customHeight="1">
      <c r="A17" s="191">
        <v>4.9000000000000004</v>
      </c>
      <c r="B17" s="6" t="s">
        <v>115</v>
      </c>
      <c r="C17" s="243" t="str">
        <f>'Fully study plan'!C37</f>
        <v>0912.4.LEK.B.PCS</v>
      </c>
      <c r="D17" s="193"/>
      <c r="E17" s="175" t="s">
        <v>172</v>
      </c>
      <c r="F17" s="194"/>
      <c r="G17" s="29"/>
      <c r="H17" s="29"/>
      <c r="I17" s="29">
        <v>20</v>
      </c>
      <c r="J17" s="29">
        <v>10</v>
      </c>
      <c r="K17" s="29"/>
      <c r="L17" s="29"/>
      <c r="M17" s="29"/>
      <c r="N17" s="29"/>
      <c r="O17" s="29">
        <v>1</v>
      </c>
      <c r="P17" s="31"/>
      <c r="Q17" s="31"/>
      <c r="R17" s="31">
        <v>20</v>
      </c>
      <c r="S17" s="31">
        <v>10</v>
      </c>
      <c r="T17" s="31"/>
      <c r="U17" s="31"/>
      <c r="V17" s="31"/>
      <c r="W17" s="31"/>
      <c r="X17" s="31">
        <v>1</v>
      </c>
      <c r="Y17" s="23">
        <f>SUM(G17,I17,K17,M17,P17,R17,T17,V17)</f>
        <v>40</v>
      </c>
      <c r="Z17" s="23">
        <f>SUM(G17,P17)</f>
        <v>0</v>
      </c>
      <c r="AA17" s="23">
        <f>SUM(I17,R17)</f>
        <v>40</v>
      </c>
      <c r="AB17" s="23">
        <f>SUM(K17,T17)</f>
        <v>0</v>
      </c>
      <c r="AC17" s="23">
        <f>SUM(M17,V17)</f>
        <v>0</v>
      </c>
      <c r="AD17" s="23">
        <f>SUM(G17:N17,P17:W17)</f>
        <v>60</v>
      </c>
      <c r="AE17" s="23">
        <f>SUM(O17,X17)</f>
        <v>2</v>
      </c>
    </row>
    <row r="18" spans="1:31" s="93" customFormat="1" ht="33" customHeight="1">
      <c r="A18" s="191" t="s">
        <v>353</v>
      </c>
      <c r="B18" s="306" t="s">
        <v>354</v>
      </c>
      <c r="C18" s="334" t="s">
        <v>355</v>
      </c>
      <c r="D18" s="335"/>
      <c r="E18" s="336">
        <v>5</v>
      </c>
      <c r="F18" s="337"/>
      <c r="G18" s="302"/>
      <c r="H18" s="302"/>
      <c r="I18" s="302">
        <v>10</v>
      </c>
      <c r="J18" s="302">
        <v>10</v>
      </c>
      <c r="K18" s="302">
        <v>20</v>
      </c>
      <c r="L18" s="302">
        <v>10</v>
      </c>
      <c r="M18" s="302"/>
      <c r="N18" s="302"/>
      <c r="O18" s="302">
        <v>2</v>
      </c>
      <c r="P18" s="303"/>
      <c r="Q18" s="303"/>
      <c r="R18" s="303"/>
      <c r="S18" s="303"/>
      <c r="T18" s="303"/>
      <c r="U18" s="303"/>
      <c r="V18" s="303"/>
      <c r="W18" s="303"/>
      <c r="X18" s="303"/>
      <c r="Y18" s="305">
        <f>SUM(G18,I18,K18,M18,P18,R18,T18,V18)</f>
        <v>30</v>
      </c>
      <c r="Z18" s="305">
        <f>SUM(G18,P18)</f>
        <v>0</v>
      </c>
      <c r="AA18" s="305">
        <f>SUM(I18,R18)</f>
        <v>10</v>
      </c>
      <c r="AB18" s="305">
        <f>SUM(K18,T18)</f>
        <v>20</v>
      </c>
      <c r="AC18" s="305">
        <f>SUM(M18,V18)</f>
        <v>0</v>
      </c>
      <c r="AD18" s="305">
        <f>SUM(G18:N18,P18:W18)</f>
        <v>50</v>
      </c>
      <c r="AE18" s="305">
        <f>SUM(O18,X18)</f>
        <v>2</v>
      </c>
    </row>
    <row r="19" spans="1:31" s="93" customFormat="1" ht="15" customHeight="1">
      <c r="A19" s="385" t="s">
        <v>24</v>
      </c>
      <c r="B19" s="440"/>
      <c r="C19" s="386"/>
      <c r="D19" s="126"/>
      <c r="E19" s="127"/>
      <c r="F19" s="126"/>
      <c r="G19" s="134">
        <f t="shared" ref="G19:P19" si="1">SUM(G16:G18)</f>
        <v>15</v>
      </c>
      <c r="H19" s="134">
        <f t="shared" si="1"/>
        <v>10</v>
      </c>
      <c r="I19" s="308">
        <f t="shared" si="1"/>
        <v>30</v>
      </c>
      <c r="J19" s="308">
        <f t="shared" si="1"/>
        <v>20</v>
      </c>
      <c r="K19" s="308">
        <f t="shared" si="1"/>
        <v>20</v>
      </c>
      <c r="L19" s="308">
        <f t="shared" si="1"/>
        <v>10</v>
      </c>
      <c r="M19" s="134">
        <f t="shared" si="1"/>
        <v>0</v>
      </c>
      <c r="N19" s="134">
        <f t="shared" si="1"/>
        <v>0</v>
      </c>
      <c r="O19" s="308">
        <f t="shared" si="1"/>
        <v>4</v>
      </c>
      <c r="P19" s="134">
        <f t="shared" si="1"/>
        <v>0</v>
      </c>
      <c r="Q19" s="134">
        <f t="shared" ref="Q19:X19" si="2">SUM(Q16:Q18)</f>
        <v>0</v>
      </c>
      <c r="R19" s="134">
        <f t="shared" si="2"/>
        <v>20</v>
      </c>
      <c r="S19" s="134">
        <f t="shared" si="2"/>
        <v>10</v>
      </c>
      <c r="T19" s="134">
        <f t="shared" si="2"/>
        <v>0</v>
      </c>
      <c r="U19" s="134">
        <f t="shared" si="2"/>
        <v>0</v>
      </c>
      <c r="V19" s="134">
        <f t="shared" si="2"/>
        <v>0</v>
      </c>
      <c r="W19" s="134">
        <f t="shared" si="2"/>
        <v>0</v>
      </c>
      <c r="X19" s="134">
        <f t="shared" si="2"/>
        <v>1</v>
      </c>
      <c r="Y19" s="308">
        <f t="shared" ref="Y19:AE19" si="3">SUM(Y16:Y18)</f>
        <v>85</v>
      </c>
      <c r="Z19" s="134">
        <f t="shared" si="3"/>
        <v>15</v>
      </c>
      <c r="AA19" s="308">
        <f t="shared" si="3"/>
        <v>50</v>
      </c>
      <c r="AB19" s="308">
        <f t="shared" si="3"/>
        <v>20</v>
      </c>
      <c r="AC19" s="134">
        <f t="shared" si="3"/>
        <v>0</v>
      </c>
      <c r="AD19" s="308">
        <f t="shared" si="3"/>
        <v>135</v>
      </c>
      <c r="AE19" s="308">
        <f t="shared" si="3"/>
        <v>5</v>
      </c>
    </row>
    <row r="20" spans="1:31" ht="15.75">
      <c r="A20" s="166" t="s">
        <v>259</v>
      </c>
      <c r="B20" s="139"/>
      <c r="C20" s="140"/>
      <c r="D20" s="139"/>
      <c r="E20" s="195"/>
      <c r="F20" s="139"/>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3"/>
    </row>
    <row r="21" spans="1:31" ht="22.5" customHeight="1">
      <c r="A21" s="96">
        <v>5.0999999999999996</v>
      </c>
      <c r="B21" s="17" t="s">
        <v>86</v>
      </c>
      <c r="C21" s="123" t="str">
        <f>'Fully study plan'!C41</f>
        <v>0912.4.LEK.C.Pe</v>
      </c>
      <c r="D21" s="269">
        <v>11</v>
      </c>
      <c r="E21" s="122" t="s">
        <v>270</v>
      </c>
      <c r="F21" s="124"/>
      <c r="G21" s="29">
        <v>15</v>
      </c>
      <c r="H21" s="302">
        <v>15</v>
      </c>
      <c r="I21" s="302">
        <v>10</v>
      </c>
      <c r="J21" s="29">
        <v>10</v>
      </c>
      <c r="K21" s="29">
        <v>25</v>
      </c>
      <c r="L21" s="29"/>
      <c r="M21" s="29"/>
      <c r="N21" s="29"/>
      <c r="O21" s="29">
        <v>3</v>
      </c>
      <c r="P21" s="31"/>
      <c r="Q21" s="31"/>
      <c r="R21" s="31"/>
      <c r="S21" s="31"/>
      <c r="T21" s="31"/>
      <c r="U21" s="31"/>
      <c r="V21" s="31"/>
      <c r="W21" s="31"/>
      <c r="X21" s="31"/>
      <c r="Y21" s="305">
        <f>SUM(G21,I21,K21,M21,P21,R21,T21,V21)</f>
        <v>50</v>
      </c>
      <c r="Z21" s="23">
        <f>SUM(G21,P21)</f>
        <v>15</v>
      </c>
      <c r="AA21" s="305">
        <f>SUM(I21,R21)</f>
        <v>10</v>
      </c>
      <c r="AB21" s="23">
        <f>SUM(K21,T21)</f>
        <v>25</v>
      </c>
      <c r="AC21" s="23">
        <f>SUM(M21,V21)</f>
        <v>0</v>
      </c>
      <c r="AD21" s="23">
        <f>SUM(G21:N21,P21:W21)</f>
        <v>75</v>
      </c>
      <c r="AE21" s="23">
        <f>SUM(O21,X21)</f>
        <v>3</v>
      </c>
    </row>
    <row r="22" spans="1:31" s="93" customFormat="1" ht="24.75" customHeight="1">
      <c r="A22" s="96">
        <v>5.2</v>
      </c>
      <c r="B22" s="17" t="s">
        <v>87</v>
      </c>
      <c r="C22" s="123" t="str">
        <f>'Fully study plan'!C42</f>
        <v>0912.4.LEK.C.IM</v>
      </c>
      <c r="D22" s="144" t="s">
        <v>6</v>
      </c>
      <c r="E22" s="122" t="s">
        <v>356</v>
      </c>
      <c r="F22" s="124"/>
      <c r="G22" s="29"/>
      <c r="H22" s="29"/>
      <c r="I22" s="29"/>
      <c r="J22" s="29"/>
      <c r="K22" s="29"/>
      <c r="L22" s="29"/>
      <c r="M22" s="29"/>
      <c r="N22" s="29"/>
      <c r="O22" s="29"/>
      <c r="P22" s="31">
        <v>15</v>
      </c>
      <c r="Q22" s="303">
        <v>20</v>
      </c>
      <c r="R22" s="31">
        <v>10</v>
      </c>
      <c r="S22" s="303">
        <v>15</v>
      </c>
      <c r="T22" s="31">
        <v>15</v>
      </c>
      <c r="U22" s="31"/>
      <c r="V22" s="31"/>
      <c r="W22" s="31"/>
      <c r="X22" s="303">
        <v>3</v>
      </c>
      <c r="Y22" s="23">
        <f>SUM(P22,R22,T22)</f>
        <v>40</v>
      </c>
      <c r="Z22" s="23">
        <f>SUM(P22)</f>
        <v>15</v>
      </c>
      <c r="AA22" s="23">
        <f>SUM(R22)</f>
        <v>10</v>
      </c>
      <c r="AB22" s="23">
        <f>SUM(T22)</f>
        <v>15</v>
      </c>
      <c r="AC22" s="23">
        <f>SUM(V22)</f>
        <v>0</v>
      </c>
      <c r="AD22" s="305">
        <f>SUM(P22:T22)</f>
        <v>75</v>
      </c>
      <c r="AE22" s="305">
        <f>SUM(X22)</f>
        <v>3</v>
      </c>
    </row>
    <row r="23" spans="1:31" ht="46.5" customHeight="1">
      <c r="A23" s="96">
        <v>5.2</v>
      </c>
      <c r="B23" s="17" t="s">
        <v>214</v>
      </c>
      <c r="C23" s="123" t="str">
        <f>'Fully study plan'!C43</f>
        <v>0912.4.LEK.C.IM</v>
      </c>
      <c r="D23" s="269">
        <v>11</v>
      </c>
      <c r="E23" s="122" t="s">
        <v>15</v>
      </c>
      <c r="F23" s="124"/>
      <c r="G23" s="29">
        <v>15</v>
      </c>
      <c r="H23" s="29">
        <v>10</v>
      </c>
      <c r="I23" s="29">
        <v>15</v>
      </c>
      <c r="J23" s="29">
        <v>10</v>
      </c>
      <c r="K23" s="29">
        <v>25</v>
      </c>
      <c r="L23" s="29"/>
      <c r="M23" s="29"/>
      <c r="N23" s="29"/>
      <c r="O23" s="29">
        <v>3</v>
      </c>
      <c r="P23" s="31"/>
      <c r="Q23" s="31"/>
      <c r="R23" s="31"/>
      <c r="S23" s="31"/>
      <c r="T23" s="31"/>
      <c r="U23" s="31"/>
      <c r="V23" s="31"/>
      <c r="W23" s="31"/>
      <c r="X23" s="31"/>
      <c r="Y23" s="23">
        <f>SUM(G23,I23,K23,M23,P23,R23,T23,V23)</f>
        <v>55</v>
      </c>
      <c r="Z23" s="23">
        <f>SUM(G23,P23)</f>
        <v>15</v>
      </c>
      <c r="AA23" s="23">
        <f>SUM(I23,R23)</f>
        <v>15</v>
      </c>
      <c r="AB23" s="23">
        <f>SUM(K23,T23)</f>
        <v>25</v>
      </c>
      <c r="AC23" s="23">
        <f>SUM(M23,V23)</f>
        <v>0</v>
      </c>
      <c r="AD23" s="23">
        <f>SUM(G23:N23,P23:W23)</f>
        <v>75</v>
      </c>
      <c r="AE23" s="23">
        <f>SUM(O23,X23)</f>
        <v>3</v>
      </c>
    </row>
    <row r="24" spans="1:31" ht="24.75" customHeight="1">
      <c r="A24" s="96">
        <v>5.8</v>
      </c>
      <c r="B24" s="17" t="s">
        <v>88</v>
      </c>
      <c r="C24" s="123" t="str">
        <f>'Fully study plan'!C49</f>
        <v>0912.4.LEK.C.DV</v>
      </c>
      <c r="D24" s="269">
        <v>6</v>
      </c>
      <c r="E24" s="122">
        <v>6</v>
      </c>
      <c r="F24" s="124"/>
      <c r="G24" s="29"/>
      <c r="H24" s="29"/>
      <c r="I24" s="29"/>
      <c r="J24" s="29"/>
      <c r="K24" s="29"/>
      <c r="L24" s="29"/>
      <c r="M24" s="29"/>
      <c r="N24" s="29"/>
      <c r="O24" s="29"/>
      <c r="P24" s="31">
        <v>15</v>
      </c>
      <c r="Q24" s="303">
        <v>20</v>
      </c>
      <c r="R24" s="303">
        <v>20</v>
      </c>
      <c r="S24" s="303">
        <v>20</v>
      </c>
      <c r="T24" s="31">
        <v>25</v>
      </c>
      <c r="U24" s="31"/>
      <c r="V24" s="31"/>
      <c r="W24" s="31"/>
      <c r="X24" s="303">
        <v>4</v>
      </c>
      <c r="Y24" s="305">
        <f>SUM(G24,I24,K24,M24,P24,R24,T24,V24)</f>
        <v>60</v>
      </c>
      <c r="Z24" s="23">
        <f>SUM(G24,P24)</f>
        <v>15</v>
      </c>
      <c r="AA24" s="305">
        <f>SUM(I24,R24)</f>
        <v>20</v>
      </c>
      <c r="AB24" s="23">
        <f>SUM(K24,T24)</f>
        <v>25</v>
      </c>
      <c r="AC24" s="23">
        <f>SUM(M24,V24)</f>
        <v>0</v>
      </c>
      <c r="AD24" s="305">
        <f>SUM(G24:N24,P24:W24)</f>
        <v>100</v>
      </c>
      <c r="AE24" s="305">
        <f>SUM(O24,X24)</f>
        <v>4</v>
      </c>
    </row>
    <row r="25" spans="1:31" s="93" customFormat="1" ht="22.5" customHeight="1">
      <c r="A25" s="196">
        <v>5.1100000000000003</v>
      </c>
      <c r="B25" s="18" t="s">
        <v>89</v>
      </c>
      <c r="C25" s="123" t="str">
        <f>'Fully study plan'!C52</f>
        <v>0912.4.LEK.C.LD</v>
      </c>
      <c r="D25" s="269">
        <v>5</v>
      </c>
      <c r="E25" s="122">
        <v>5</v>
      </c>
      <c r="F25" s="124"/>
      <c r="G25" s="29">
        <v>15</v>
      </c>
      <c r="H25" s="29">
        <v>10</v>
      </c>
      <c r="I25" s="29">
        <v>40</v>
      </c>
      <c r="J25" s="29">
        <v>35</v>
      </c>
      <c r="K25" s="29"/>
      <c r="L25" s="29"/>
      <c r="M25" s="29"/>
      <c r="N25" s="29"/>
      <c r="O25" s="29">
        <v>4</v>
      </c>
      <c r="P25" s="31"/>
      <c r="Q25" s="31"/>
      <c r="R25" s="31"/>
      <c r="S25" s="31"/>
      <c r="T25" s="31"/>
      <c r="U25" s="31"/>
      <c r="V25" s="31"/>
      <c r="W25" s="31"/>
      <c r="X25" s="31"/>
      <c r="Y25" s="23">
        <f>SUM(G25,I25,K25,M25,P25,R25,T25,V25)</f>
        <v>55</v>
      </c>
      <c r="Z25" s="23">
        <f>SUM(G25,P25)</f>
        <v>15</v>
      </c>
      <c r="AA25" s="23">
        <f>SUM(I25,R25)</f>
        <v>40</v>
      </c>
      <c r="AB25" s="23">
        <f>SUM(K25,T25)</f>
        <v>0</v>
      </c>
      <c r="AC25" s="23">
        <f>SUM(M25,V25)</f>
        <v>0</v>
      </c>
      <c r="AD25" s="23">
        <f>SUM(G25:N25,P25:W25)</f>
        <v>100</v>
      </c>
      <c r="AE25" s="23">
        <f>SUM(O25,X25)</f>
        <v>4</v>
      </c>
    </row>
    <row r="26" spans="1:31" ht="15.75">
      <c r="A26" s="385" t="s">
        <v>24</v>
      </c>
      <c r="B26" s="440"/>
      <c r="C26" s="386"/>
      <c r="D26" s="126"/>
      <c r="E26" s="127"/>
      <c r="F26" s="126"/>
      <c r="G26" s="134">
        <f>SUM(G21:G25)</f>
        <v>45</v>
      </c>
      <c r="H26" s="308">
        <f t="shared" ref="H26:AE26" si="4">SUM(H21:H25)</f>
        <v>35</v>
      </c>
      <c r="I26" s="308">
        <f t="shared" si="4"/>
        <v>65</v>
      </c>
      <c r="J26" s="134">
        <f>SUM(J21:J25)</f>
        <v>55</v>
      </c>
      <c r="K26" s="134">
        <f t="shared" si="4"/>
        <v>50</v>
      </c>
      <c r="L26" s="134">
        <f t="shared" si="4"/>
        <v>0</v>
      </c>
      <c r="M26" s="134">
        <f>SUM(M21:M25)</f>
        <v>0</v>
      </c>
      <c r="N26" s="134">
        <f t="shared" si="4"/>
        <v>0</v>
      </c>
      <c r="O26" s="134">
        <f t="shared" si="4"/>
        <v>10</v>
      </c>
      <c r="P26" s="134">
        <f t="shared" si="4"/>
        <v>30</v>
      </c>
      <c r="Q26" s="308">
        <f t="shared" si="4"/>
        <v>40</v>
      </c>
      <c r="R26" s="308">
        <f>SUM(R21:R25)</f>
        <v>30</v>
      </c>
      <c r="S26" s="308">
        <f t="shared" si="4"/>
        <v>35</v>
      </c>
      <c r="T26" s="134">
        <f t="shared" si="4"/>
        <v>40</v>
      </c>
      <c r="U26" s="134">
        <f t="shared" si="4"/>
        <v>0</v>
      </c>
      <c r="V26" s="134">
        <f t="shared" si="4"/>
        <v>0</v>
      </c>
      <c r="W26" s="134">
        <f t="shared" si="4"/>
        <v>0</v>
      </c>
      <c r="X26" s="308">
        <f t="shared" si="4"/>
        <v>7</v>
      </c>
      <c r="Y26" s="308">
        <f t="shared" si="4"/>
        <v>260</v>
      </c>
      <c r="Z26" s="134">
        <f t="shared" si="4"/>
        <v>75</v>
      </c>
      <c r="AA26" s="308">
        <f t="shared" si="4"/>
        <v>95</v>
      </c>
      <c r="AB26" s="134">
        <f t="shared" si="4"/>
        <v>90</v>
      </c>
      <c r="AC26" s="134">
        <f t="shared" si="4"/>
        <v>0</v>
      </c>
      <c r="AD26" s="308">
        <f t="shared" si="4"/>
        <v>425</v>
      </c>
      <c r="AE26" s="308">
        <f t="shared" si="4"/>
        <v>17</v>
      </c>
    </row>
    <row r="27" spans="1:31" ht="15.75">
      <c r="A27" s="166" t="s">
        <v>260</v>
      </c>
      <c r="B27" s="128"/>
      <c r="C27" s="129"/>
      <c r="D27" s="128"/>
      <c r="E27" s="130"/>
      <c r="F27" s="128"/>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2"/>
    </row>
    <row r="28" spans="1:31" ht="24.75" customHeight="1">
      <c r="A28" s="96">
        <v>6.2</v>
      </c>
      <c r="B28" s="17" t="s">
        <v>90</v>
      </c>
      <c r="C28" s="123" t="str">
        <f>'Fully study plan'!C57</f>
        <v>0912.4.LEK.C.GS</v>
      </c>
      <c r="D28" s="269">
        <v>12</v>
      </c>
      <c r="E28" s="122" t="s">
        <v>269</v>
      </c>
      <c r="F28" s="124"/>
      <c r="G28" s="29">
        <v>15</v>
      </c>
      <c r="H28" s="29">
        <v>10</v>
      </c>
      <c r="I28" s="29">
        <v>15</v>
      </c>
      <c r="J28" s="29">
        <v>10</v>
      </c>
      <c r="K28" s="29"/>
      <c r="L28" s="29"/>
      <c r="M28" s="29"/>
      <c r="N28" s="29"/>
      <c r="O28" s="29">
        <v>2</v>
      </c>
      <c r="P28" s="303">
        <v>20</v>
      </c>
      <c r="Q28" s="303">
        <v>20</v>
      </c>
      <c r="R28" s="31">
        <v>15</v>
      </c>
      <c r="S28" s="303">
        <v>20</v>
      </c>
      <c r="T28" s="31"/>
      <c r="U28" s="31"/>
      <c r="V28" s="31"/>
      <c r="W28" s="31"/>
      <c r="X28" s="303">
        <v>3</v>
      </c>
      <c r="Y28" s="305">
        <f>SUM(G28,I28,K28,M28,P28,R28,T28,V28)</f>
        <v>65</v>
      </c>
      <c r="Z28" s="305">
        <f>SUM(G28,P28)</f>
        <v>35</v>
      </c>
      <c r="AA28" s="23">
        <f>SUM(I28,R28)</f>
        <v>30</v>
      </c>
      <c r="AB28" s="23">
        <f>SUM(K28,T28)</f>
        <v>0</v>
      </c>
      <c r="AC28" s="23">
        <f>SUM(M28,V28)</f>
        <v>0</v>
      </c>
      <c r="AD28" s="305">
        <f>SUM(G28:N28,P28:W28)</f>
        <v>125</v>
      </c>
      <c r="AE28" s="305">
        <f>SUM(O28,X28)</f>
        <v>5</v>
      </c>
    </row>
    <row r="29" spans="1:31" ht="15.75">
      <c r="A29" s="455" t="s">
        <v>24</v>
      </c>
      <c r="B29" s="455"/>
      <c r="C29" s="455"/>
      <c r="D29" s="126"/>
      <c r="E29" s="136"/>
      <c r="F29" s="126"/>
      <c r="G29" s="134">
        <f t="shared" ref="G29:X29" si="5">SUM(G28:G28)</f>
        <v>15</v>
      </c>
      <c r="H29" s="134">
        <f t="shared" si="5"/>
        <v>10</v>
      </c>
      <c r="I29" s="134">
        <f t="shared" si="5"/>
        <v>15</v>
      </c>
      <c r="J29" s="134">
        <f t="shared" si="5"/>
        <v>10</v>
      </c>
      <c r="K29" s="134">
        <f t="shared" si="5"/>
        <v>0</v>
      </c>
      <c r="L29" s="134">
        <f t="shared" si="5"/>
        <v>0</v>
      </c>
      <c r="M29" s="134">
        <f t="shared" si="5"/>
        <v>0</v>
      </c>
      <c r="N29" s="134">
        <f t="shared" si="5"/>
        <v>0</v>
      </c>
      <c r="O29" s="134">
        <f t="shared" si="5"/>
        <v>2</v>
      </c>
      <c r="P29" s="308">
        <f t="shared" si="5"/>
        <v>20</v>
      </c>
      <c r="Q29" s="308">
        <f t="shared" si="5"/>
        <v>20</v>
      </c>
      <c r="R29" s="134">
        <f t="shared" si="5"/>
        <v>15</v>
      </c>
      <c r="S29" s="308">
        <f t="shared" si="5"/>
        <v>20</v>
      </c>
      <c r="T29" s="134">
        <f t="shared" si="5"/>
        <v>0</v>
      </c>
      <c r="U29" s="134">
        <f t="shared" si="5"/>
        <v>0</v>
      </c>
      <c r="V29" s="134">
        <f t="shared" si="5"/>
        <v>0</v>
      </c>
      <c r="W29" s="134">
        <f t="shared" si="5"/>
        <v>0</v>
      </c>
      <c r="X29" s="308">
        <f t="shared" si="5"/>
        <v>3</v>
      </c>
      <c r="Y29" s="308">
        <f>SUM(Y28:Y28)</f>
        <v>65</v>
      </c>
      <c r="Z29" s="308">
        <f t="shared" ref="Z29:AE29" si="6">SUM(Z28:Z28)</f>
        <v>35</v>
      </c>
      <c r="AA29" s="134">
        <f t="shared" si="6"/>
        <v>30</v>
      </c>
      <c r="AB29" s="134">
        <f t="shared" si="6"/>
        <v>0</v>
      </c>
      <c r="AC29" s="134">
        <f t="shared" si="6"/>
        <v>0</v>
      </c>
      <c r="AD29" s="308">
        <f t="shared" si="6"/>
        <v>125</v>
      </c>
      <c r="AE29" s="308">
        <f t="shared" si="6"/>
        <v>5</v>
      </c>
    </row>
    <row r="30" spans="1:31" ht="15.75">
      <c r="A30" s="166" t="s">
        <v>261</v>
      </c>
      <c r="B30" s="128"/>
      <c r="C30" s="129"/>
      <c r="D30" s="128"/>
      <c r="E30" s="128"/>
      <c r="F30" s="128"/>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2"/>
    </row>
    <row r="31" spans="1:31" ht="25.5" customHeight="1">
      <c r="A31" s="96">
        <v>9.4</v>
      </c>
      <c r="B31" s="138" t="s">
        <v>87</v>
      </c>
      <c r="C31" s="123" t="str">
        <f>'Fully study plan'!C93</f>
        <v>0912.4.LEK.F.IM</v>
      </c>
      <c r="D31" s="269"/>
      <c r="E31" s="124">
        <v>6</v>
      </c>
      <c r="F31" s="124"/>
      <c r="G31" s="29"/>
      <c r="H31" s="29"/>
      <c r="I31" s="29"/>
      <c r="J31" s="29"/>
      <c r="K31" s="29"/>
      <c r="L31" s="29"/>
      <c r="M31" s="29"/>
      <c r="N31" s="29"/>
      <c r="O31" s="29"/>
      <c r="P31" s="31"/>
      <c r="Q31" s="31"/>
      <c r="R31" s="31"/>
      <c r="S31" s="31"/>
      <c r="T31" s="31">
        <v>120</v>
      </c>
      <c r="U31" s="31"/>
      <c r="V31" s="31"/>
      <c r="W31" s="31"/>
      <c r="X31" s="31">
        <v>4</v>
      </c>
      <c r="Y31" s="23">
        <f>SUM(G31,I31,K31,M31,P31,R31,T31,V31)</f>
        <v>120</v>
      </c>
      <c r="Z31" s="23">
        <f>SUM(G31,P31)</f>
        <v>0</v>
      </c>
      <c r="AA31" s="23">
        <f>SUM(I31,R31)</f>
        <v>0</v>
      </c>
      <c r="AB31" s="23">
        <f>SUM(K31,T31)</f>
        <v>120</v>
      </c>
      <c r="AC31" s="23">
        <f>SUM(M31,V31)</f>
        <v>0</v>
      </c>
      <c r="AD31" s="23">
        <f>SUM(G31:N31,P31:W31)</f>
        <v>120</v>
      </c>
      <c r="AE31" s="23">
        <f>SUM(O31,X31)</f>
        <v>4</v>
      </c>
    </row>
    <row r="32" spans="1:31" ht="15.75">
      <c r="A32" s="455" t="s">
        <v>24</v>
      </c>
      <c r="B32" s="455"/>
      <c r="C32" s="455"/>
      <c r="D32" s="126"/>
      <c r="E32" s="168"/>
      <c r="F32" s="126"/>
      <c r="G32" s="134">
        <f t="shared" ref="G32:X32" si="7">SUM(G31:G31)</f>
        <v>0</v>
      </c>
      <c r="H32" s="134">
        <f t="shared" si="7"/>
        <v>0</v>
      </c>
      <c r="I32" s="134">
        <f t="shared" si="7"/>
        <v>0</v>
      </c>
      <c r="J32" s="134">
        <f t="shared" si="7"/>
        <v>0</v>
      </c>
      <c r="K32" s="134">
        <f t="shared" si="7"/>
        <v>0</v>
      </c>
      <c r="L32" s="134">
        <f t="shared" si="7"/>
        <v>0</v>
      </c>
      <c r="M32" s="134">
        <f t="shared" si="7"/>
        <v>0</v>
      </c>
      <c r="N32" s="134">
        <f t="shared" si="7"/>
        <v>0</v>
      </c>
      <c r="O32" s="134">
        <f t="shared" si="7"/>
        <v>0</v>
      </c>
      <c r="P32" s="134">
        <f t="shared" si="7"/>
        <v>0</v>
      </c>
      <c r="Q32" s="134">
        <f t="shared" si="7"/>
        <v>0</v>
      </c>
      <c r="R32" s="134">
        <f t="shared" si="7"/>
        <v>0</v>
      </c>
      <c r="S32" s="134">
        <f t="shared" si="7"/>
        <v>0</v>
      </c>
      <c r="T32" s="134">
        <f t="shared" si="7"/>
        <v>120</v>
      </c>
      <c r="U32" s="134">
        <f t="shared" si="7"/>
        <v>0</v>
      </c>
      <c r="V32" s="134">
        <f t="shared" si="7"/>
        <v>0</v>
      </c>
      <c r="W32" s="134">
        <f t="shared" si="7"/>
        <v>0</v>
      </c>
      <c r="X32" s="134">
        <f t="shared" si="7"/>
        <v>4</v>
      </c>
      <c r="Y32" s="134">
        <f>SUM(Y31:Y31)</f>
        <v>120</v>
      </c>
      <c r="Z32" s="134">
        <f t="shared" ref="Z32:AE32" si="8">SUM(Z31:Z31)</f>
        <v>0</v>
      </c>
      <c r="AA32" s="134">
        <f t="shared" si="8"/>
        <v>0</v>
      </c>
      <c r="AB32" s="134">
        <f t="shared" si="8"/>
        <v>120</v>
      </c>
      <c r="AC32" s="134">
        <f t="shared" si="8"/>
        <v>0</v>
      </c>
      <c r="AD32" s="134">
        <f t="shared" si="8"/>
        <v>120</v>
      </c>
      <c r="AE32" s="134">
        <f t="shared" si="8"/>
        <v>4</v>
      </c>
    </row>
    <row r="33" spans="1:31" ht="21.75" customHeight="1">
      <c r="A33" s="166" t="s">
        <v>256</v>
      </c>
      <c r="B33" s="128"/>
      <c r="C33" s="129"/>
      <c r="D33" s="128"/>
      <c r="E33" s="169"/>
      <c r="F33" s="128"/>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2"/>
    </row>
    <row r="34" spans="1:31" s="93" customFormat="1" ht="23.25" customHeight="1">
      <c r="A34" s="330" t="s">
        <v>7</v>
      </c>
      <c r="B34" s="374" t="s">
        <v>91</v>
      </c>
      <c r="C34" s="375"/>
      <c r="D34" s="249"/>
      <c r="E34" s="111">
        <v>5</v>
      </c>
      <c r="F34" s="111"/>
      <c r="G34" s="302"/>
      <c r="H34" s="302"/>
      <c r="I34" s="302">
        <v>20</v>
      </c>
      <c r="J34" s="302">
        <v>30</v>
      </c>
      <c r="K34" s="302"/>
      <c r="L34" s="302"/>
      <c r="M34" s="302"/>
      <c r="N34" s="302"/>
      <c r="O34" s="302">
        <v>2</v>
      </c>
      <c r="P34" s="303"/>
      <c r="Q34" s="303"/>
      <c r="R34" s="303"/>
      <c r="S34" s="303"/>
      <c r="T34" s="303"/>
      <c r="U34" s="303"/>
      <c r="V34" s="303"/>
      <c r="W34" s="303"/>
      <c r="X34" s="303"/>
      <c r="Y34" s="305">
        <f t="shared" ref="Y34" si="9">SUM(G34,I34,K34,M34,P34,R34,T34,V34)</f>
        <v>20</v>
      </c>
      <c r="Z34" s="305">
        <f t="shared" ref="Z34" si="10">SUM(G34,P34)</f>
        <v>0</v>
      </c>
      <c r="AA34" s="305">
        <f t="shared" ref="AA34" si="11">SUM(I34,R34)</f>
        <v>20</v>
      </c>
      <c r="AB34" s="305">
        <f t="shared" ref="AB34" si="12">SUM(K34,T34)</f>
        <v>0</v>
      </c>
      <c r="AC34" s="305">
        <f t="shared" ref="AC34" si="13">SUM(M34,V34)</f>
        <v>0</v>
      </c>
      <c r="AD34" s="305">
        <f t="shared" ref="AD34" si="14">SUM(G34:N34,P34:W34)</f>
        <v>50</v>
      </c>
      <c r="AE34" s="305">
        <f t="shared" ref="AE34" si="15">SUM(O34,X34)</f>
        <v>2</v>
      </c>
    </row>
    <row r="35" spans="1:31" ht="23.25" customHeight="1">
      <c r="A35" s="330" t="s">
        <v>8</v>
      </c>
      <c r="B35" s="374" t="s">
        <v>91</v>
      </c>
      <c r="C35" s="375"/>
      <c r="D35" s="249"/>
      <c r="E35" s="111">
        <v>5</v>
      </c>
      <c r="F35" s="111"/>
      <c r="G35" s="302">
        <v>15</v>
      </c>
      <c r="H35" s="302">
        <v>10</v>
      </c>
      <c r="I35" s="302"/>
      <c r="J35" s="302"/>
      <c r="K35" s="302"/>
      <c r="L35" s="302"/>
      <c r="M35" s="302"/>
      <c r="N35" s="302"/>
      <c r="O35" s="302">
        <v>1</v>
      </c>
      <c r="P35" s="303"/>
      <c r="Q35" s="303"/>
      <c r="R35" s="303"/>
      <c r="S35" s="303"/>
      <c r="T35" s="303"/>
      <c r="U35" s="303"/>
      <c r="V35" s="303"/>
      <c r="W35" s="303"/>
      <c r="X35" s="303"/>
      <c r="Y35" s="305">
        <f>SUM(G35,I35,K35,M35,P35,R35,T35,V35)</f>
        <v>15</v>
      </c>
      <c r="Z35" s="305">
        <f>SUM(G35,P35)</f>
        <v>15</v>
      </c>
      <c r="AA35" s="305">
        <f>SUM(I35,R35)</f>
        <v>0</v>
      </c>
      <c r="AB35" s="305">
        <f>SUM(K35,T35)</f>
        <v>0</v>
      </c>
      <c r="AC35" s="305">
        <f>SUM(M35,V35)</f>
        <v>0</v>
      </c>
      <c r="AD35" s="305">
        <f>SUM(G35:N35,P35:W35)</f>
        <v>25</v>
      </c>
      <c r="AE35" s="305">
        <f>SUM(O35,X35)</f>
        <v>1</v>
      </c>
    </row>
    <row r="36" spans="1:31" s="93" customFormat="1" ht="23.25" customHeight="1">
      <c r="A36" s="330" t="s">
        <v>9</v>
      </c>
      <c r="B36" s="374" t="s">
        <v>91</v>
      </c>
      <c r="C36" s="375"/>
      <c r="D36" s="249"/>
      <c r="E36" s="111">
        <v>5</v>
      </c>
      <c r="F36" s="111"/>
      <c r="G36" s="302">
        <v>15</v>
      </c>
      <c r="H36" s="302">
        <v>10</v>
      </c>
      <c r="I36" s="302"/>
      <c r="J36" s="302"/>
      <c r="K36" s="302"/>
      <c r="L36" s="302"/>
      <c r="M36" s="302"/>
      <c r="N36" s="302"/>
      <c r="O36" s="302">
        <v>1</v>
      </c>
      <c r="P36" s="303"/>
      <c r="Q36" s="303"/>
      <c r="R36" s="303"/>
      <c r="S36" s="303"/>
      <c r="T36" s="303"/>
      <c r="U36" s="303"/>
      <c r="V36" s="303"/>
      <c r="W36" s="303"/>
      <c r="X36" s="303"/>
      <c r="Y36" s="305">
        <f>SUM(G36,I36,K36,M36,P36,R36,T36,V36)</f>
        <v>15</v>
      </c>
      <c r="Z36" s="305">
        <f>SUM(G36,P36)</f>
        <v>15</v>
      </c>
      <c r="AA36" s="305">
        <f>SUM(I36,R36)</f>
        <v>0</v>
      </c>
      <c r="AB36" s="305">
        <f>SUM(K36,T36)</f>
        <v>0</v>
      </c>
      <c r="AC36" s="305">
        <f>SUM(M36,V36)</f>
        <v>0</v>
      </c>
      <c r="AD36" s="305">
        <f>SUM(G36:N36,P36:W36)</f>
        <v>25</v>
      </c>
      <c r="AE36" s="305">
        <f>SUM(O36,X36)</f>
        <v>1</v>
      </c>
    </row>
    <row r="37" spans="1:31" ht="23.25" customHeight="1">
      <c r="A37" s="330" t="s">
        <v>10</v>
      </c>
      <c r="B37" s="374" t="s">
        <v>237</v>
      </c>
      <c r="C37" s="375"/>
      <c r="D37" s="249"/>
      <c r="E37" s="111">
        <v>6</v>
      </c>
      <c r="F37" s="111"/>
      <c r="G37" s="302"/>
      <c r="H37" s="302"/>
      <c r="I37" s="302"/>
      <c r="J37" s="302"/>
      <c r="K37" s="302"/>
      <c r="L37" s="302"/>
      <c r="M37" s="302"/>
      <c r="N37" s="302"/>
      <c r="O37" s="302"/>
      <c r="P37" s="303">
        <v>15</v>
      </c>
      <c r="Q37" s="303">
        <v>10</v>
      </c>
      <c r="R37" s="303"/>
      <c r="S37" s="303"/>
      <c r="T37" s="303"/>
      <c r="U37" s="303"/>
      <c r="V37" s="303"/>
      <c r="W37" s="303"/>
      <c r="X37" s="303">
        <v>1</v>
      </c>
      <c r="Y37" s="305">
        <f>SUM(G37,I37,K37,M37,P37,R37,T37,V37)</f>
        <v>15</v>
      </c>
      <c r="Z37" s="305">
        <f>SUM(G37,P37)</f>
        <v>15</v>
      </c>
      <c r="AA37" s="305">
        <f>SUM(I37,R37)</f>
        <v>0</v>
      </c>
      <c r="AB37" s="305">
        <f>SUM(K37,T37)</f>
        <v>0</v>
      </c>
      <c r="AC37" s="305">
        <f>SUM(M37,V37)</f>
        <v>0</v>
      </c>
      <c r="AD37" s="305">
        <f>SUM(G37:N37,P37:W37)</f>
        <v>25</v>
      </c>
      <c r="AE37" s="305">
        <f>SUM(O37,X37)</f>
        <v>1</v>
      </c>
    </row>
    <row r="38" spans="1:31" s="93" customFormat="1" ht="23.25" customHeight="1">
      <c r="A38" s="330" t="s">
        <v>11</v>
      </c>
      <c r="B38" s="374" t="s">
        <v>237</v>
      </c>
      <c r="C38" s="375"/>
      <c r="D38" s="249"/>
      <c r="E38" s="111">
        <v>6</v>
      </c>
      <c r="F38" s="111"/>
      <c r="G38" s="302"/>
      <c r="H38" s="302"/>
      <c r="I38" s="302"/>
      <c r="J38" s="302"/>
      <c r="K38" s="302"/>
      <c r="L38" s="302"/>
      <c r="M38" s="302"/>
      <c r="N38" s="302"/>
      <c r="O38" s="302"/>
      <c r="P38" s="303">
        <v>15</v>
      </c>
      <c r="Q38" s="303">
        <v>10</v>
      </c>
      <c r="R38" s="303"/>
      <c r="S38" s="303"/>
      <c r="T38" s="303"/>
      <c r="U38" s="303"/>
      <c r="V38" s="303"/>
      <c r="W38" s="303"/>
      <c r="X38" s="303">
        <v>1</v>
      </c>
      <c r="Y38" s="305">
        <f>SUM(G38,I38,K38,M38,P38,R38,T38,V38)</f>
        <v>15</v>
      </c>
      <c r="Z38" s="305">
        <f>SUM(G38,P38)</f>
        <v>15</v>
      </c>
      <c r="AA38" s="305">
        <f>SUM(I38,R38)</f>
        <v>0</v>
      </c>
      <c r="AB38" s="305">
        <f>SUM(K38,T38)</f>
        <v>0</v>
      </c>
      <c r="AC38" s="305">
        <f>SUM(M38,V38)</f>
        <v>0</v>
      </c>
      <c r="AD38" s="305">
        <f>SUM(G38:N38,P38:W38)</f>
        <v>25</v>
      </c>
      <c r="AE38" s="305">
        <f>SUM(O38,X38)</f>
        <v>1</v>
      </c>
    </row>
    <row r="39" spans="1:31" ht="23.25" customHeight="1">
      <c r="A39" s="330" t="s">
        <v>12</v>
      </c>
      <c r="B39" s="374" t="s">
        <v>237</v>
      </c>
      <c r="C39" s="375"/>
      <c r="D39" s="249"/>
      <c r="E39" s="111">
        <v>6</v>
      </c>
      <c r="F39" s="111"/>
      <c r="G39" s="302"/>
      <c r="H39" s="302"/>
      <c r="I39" s="302"/>
      <c r="J39" s="302"/>
      <c r="K39" s="302"/>
      <c r="L39" s="302"/>
      <c r="M39" s="302"/>
      <c r="N39" s="302"/>
      <c r="O39" s="302"/>
      <c r="P39" s="303">
        <v>15</v>
      </c>
      <c r="Q39" s="303">
        <v>10</v>
      </c>
      <c r="R39" s="303"/>
      <c r="S39" s="303"/>
      <c r="T39" s="303"/>
      <c r="U39" s="303"/>
      <c r="V39" s="303"/>
      <c r="W39" s="303"/>
      <c r="X39" s="303">
        <v>1</v>
      </c>
      <c r="Y39" s="305">
        <f>SUM(G39,I39,K39,M39,P39,R39,T39,V39)</f>
        <v>15</v>
      </c>
      <c r="Z39" s="305">
        <f>SUM(G39,P39)</f>
        <v>15</v>
      </c>
      <c r="AA39" s="305">
        <f>SUM(I39,R39)</f>
        <v>0</v>
      </c>
      <c r="AB39" s="305">
        <f>SUM(K39,T39)</f>
        <v>0</v>
      </c>
      <c r="AC39" s="305">
        <f>SUM(M39,V39)</f>
        <v>0</v>
      </c>
      <c r="AD39" s="305">
        <f>SUM(G39:N39,P39:W39)</f>
        <v>25</v>
      </c>
      <c r="AE39" s="305">
        <f>SUM(O39,X39)</f>
        <v>1</v>
      </c>
    </row>
    <row r="40" spans="1:31" ht="19.5" customHeight="1" thickBot="1">
      <c r="A40" s="456" t="s">
        <v>24</v>
      </c>
      <c r="B40" s="456"/>
      <c r="C40" s="456"/>
      <c r="D40" s="307"/>
      <c r="E40" s="339"/>
      <c r="F40" s="339"/>
      <c r="G40" s="308">
        <f t="shared" ref="G40:AE40" si="16">SUM(G34:G39)</f>
        <v>30</v>
      </c>
      <c r="H40" s="308">
        <f t="shared" si="16"/>
        <v>20</v>
      </c>
      <c r="I40" s="308">
        <f t="shared" si="16"/>
        <v>20</v>
      </c>
      <c r="J40" s="308">
        <f t="shared" si="16"/>
        <v>30</v>
      </c>
      <c r="K40" s="308">
        <f t="shared" si="16"/>
        <v>0</v>
      </c>
      <c r="L40" s="308">
        <f t="shared" si="16"/>
        <v>0</v>
      </c>
      <c r="M40" s="308">
        <f t="shared" si="16"/>
        <v>0</v>
      </c>
      <c r="N40" s="308">
        <f t="shared" si="16"/>
        <v>0</v>
      </c>
      <c r="O40" s="308">
        <f t="shared" si="16"/>
        <v>4</v>
      </c>
      <c r="P40" s="308">
        <f t="shared" si="16"/>
        <v>45</v>
      </c>
      <c r="Q40" s="308">
        <f t="shared" si="16"/>
        <v>30</v>
      </c>
      <c r="R40" s="308">
        <f t="shared" si="16"/>
        <v>0</v>
      </c>
      <c r="S40" s="308">
        <f t="shared" si="16"/>
        <v>0</v>
      </c>
      <c r="T40" s="308">
        <f t="shared" si="16"/>
        <v>0</v>
      </c>
      <c r="U40" s="308">
        <f t="shared" si="16"/>
        <v>0</v>
      </c>
      <c r="V40" s="308">
        <f t="shared" si="16"/>
        <v>0</v>
      </c>
      <c r="W40" s="308">
        <f t="shared" si="16"/>
        <v>0</v>
      </c>
      <c r="X40" s="308">
        <f t="shared" si="16"/>
        <v>3</v>
      </c>
      <c r="Y40" s="308">
        <f t="shared" si="16"/>
        <v>95</v>
      </c>
      <c r="Z40" s="308">
        <f t="shared" si="16"/>
        <v>75</v>
      </c>
      <c r="AA40" s="308">
        <f t="shared" si="16"/>
        <v>20</v>
      </c>
      <c r="AB40" s="308">
        <f t="shared" si="16"/>
        <v>0</v>
      </c>
      <c r="AC40" s="308">
        <f t="shared" si="16"/>
        <v>0</v>
      </c>
      <c r="AD40" s="308">
        <f t="shared" si="16"/>
        <v>175</v>
      </c>
      <c r="AE40" s="308">
        <f t="shared" si="16"/>
        <v>7</v>
      </c>
    </row>
    <row r="41" spans="1:31" ht="25.5" customHeight="1" thickBot="1">
      <c r="A41" s="453" t="s">
        <v>53</v>
      </c>
      <c r="B41" s="454"/>
      <c r="C41" s="430"/>
      <c r="D41" s="150"/>
      <c r="E41" s="150"/>
      <c r="F41" s="150"/>
      <c r="G41" s="332">
        <f t="shared" ref="G41:Y41" si="17">SUM(G14,G19,G26,G29,G32,G40)</f>
        <v>165</v>
      </c>
      <c r="H41" s="332">
        <f t="shared" si="17"/>
        <v>125</v>
      </c>
      <c r="I41" s="332">
        <f t="shared" si="17"/>
        <v>235</v>
      </c>
      <c r="J41" s="332">
        <f t="shared" si="17"/>
        <v>175</v>
      </c>
      <c r="K41" s="151">
        <f t="shared" si="17"/>
        <v>70</v>
      </c>
      <c r="L41" s="151">
        <f t="shared" si="17"/>
        <v>10</v>
      </c>
      <c r="M41" s="151">
        <f t="shared" si="17"/>
        <v>0</v>
      </c>
      <c r="N41" s="151">
        <f t="shared" si="17"/>
        <v>0</v>
      </c>
      <c r="O41" s="151">
        <f t="shared" si="17"/>
        <v>31</v>
      </c>
      <c r="P41" s="332">
        <f t="shared" si="17"/>
        <v>160</v>
      </c>
      <c r="Q41" s="332">
        <f t="shared" si="17"/>
        <v>155</v>
      </c>
      <c r="R41" s="332">
        <f t="shared" si="17"/>
        <v>170</v>
      </c>
      <c r="S41" s="332">
        <f t="shared" si="17"/>
        <v>155</v>
      </c>
      <c r="T41" s="151">
        <f t="shared" si="17"/>
        <v>160</v>
      </c>
      <c r="U41" s="151">
        <f t="shared" si="17"/>
        <v>0</v>
      </c>
      <c r="V41" s="151">
        <f t="shared" si="17"/>
        <v>0</v>
      </c>
      <c r="W41" s="151">
        <f t="shared" si="17"/>
        <v>0</v>
      </c>
      <c r="X41" s="151">
        <f t="shared" si="17"/>
        <v>31</v>
      </c>
      <c r="Y41" s="332">
        <f t="shared" si="17"/>
        <v>960</v>
      </c>
      <c r="Z41" s="332">
        <f>SUM(Z14,Z26,Z29,Z32,Z40)</f>
        <v>310</v>
      </c>
      <c r="AA41" s="332">
        <f>SUM(AA14,AA19,AA26,AA29,AA32,AA40)</f>
        <v>405</v>
      </c>
      <c r="AB41" s="332">
        <f>SUM(AB14,AB19,AB26,AB29,AB32,AB40)</f>
        <v>230</v>
      </c>
      <c r="AC41" s="151">
        <f>SUM(AC14,AC26,AC29,AC32,AC40)</f>
        <v>0</v>
      </c>
      <c r="AD41" s="151">
        <f>SUM(AD40,AD32,AD29,AD26,AD19,AD14)</f>
        <v>1580</v>
      </c>
      <c r="AE41" s="151">
        <f>SUM(O41+X41)</f>
        <v>62</v>
      </c>
    </row>
    <row r="42" spans="1:31" s="93" customFormat="1" ht="15.75">
      <c r="A42" s="197"/>
      <c r="B42" s="187"/>
      <c r="C42" s="176"/>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row>
    <row r="43" spans="1:31" ht="18">
      <c r="A43" s="426" t="s">
        <v>578</v>
      </c>
      <c r="B43" s="426"/>
      <c r="C43" s="426"/>
      <c r="D43" s="426"/>
      <c r="E43" s="426"/>
      <c r="F43" s="426"/>
      <c r="G43" s="426"/>
      <c r="H43" s="426"/>
      <c r="I43" s="426"/>
      <c r="J43" s="426"/>
      <c r="K43" s="426"/>
      <c r="L43" s="426"/>
      <c r="M43" s="426"/>
      <c r="N43" s="426"/>
      <c r="O43" s="426"/>
      <c r="P43" s="426"/>
      <c r="Q43" s="426"/>
      <c r="R43" s="426"/>
      <c r="S43" s="426"/>
      <c r="T43" s="426"/>
      <c r="U43" s="426"/>
      <c r="V43" s="426"/>
      <c r="W43" s="426"/>
      <c r="X43" s="426"/>
      <c r="Y43" s="426"/>
      <c r="Z43" s="426"/>
      <c r="AA43" s="426"/>
      <c r="AB43" s="426"/>
      <c r="AC43" s="426"/>
      <c r="AD43" s="426"/>
      <c r="AE43" s="426"/>
    </row>
    <row r="44" spans="1:31" ht="28.5" customHeight="1">
      <c r="A44" s="175" t="s">
        <v>160</v>
      </c>
      <c r="B44" s="213" t="s">
        <v>328</v>
      </c>
      <c r="C44" s="123" t="str">
        <f>'Elective course'!D35</f>
        <v>0912.4.LEK.D.CI</v>
      </c>
      <c r="D44" s="269"/>
      <c r="E44" s="124">
        <v>5</v>
      </c>
      <c r="F44" s="124"/>
      <c r="G44" s="29"/>
      <c r="H44" s="29"/>
      <c r="I44" s="302">
        <v>20</v>
      </c>
      <c r="J44" s="302">
        <v>30</v>
      </c>
      <c r="K44" s="29"/>
      <c r="L44" s="29"/>
      <c r="M44" s="29"/>
      <c r="N44" s="29"/>
      <c r="O44" s="302">
        <v>2</v>
      </c>
      <c r="P44" s="31"/>
      <c r="Q44" s="31"/>
      <c r="R44" s="31"/>
      <c r="S44" s="31"/>
      <c r="T44" s="31"/>
      <c r="U44" s="31"/>
      <c r="V44" s="31"/>
      <c r="W44" s="31"/>
      <c r="X44" s="31"/>
      <c r="Y44" s="305">
        <f t="shared" ref="Y44:Y52" si="18">SUM(G44,I44,K44,M44,P44,R44,T44,V44)</f>
        <v>20</v>
      </c>
      <c r="Z44" s="23">
        <f t="shared" ref="Z44:Z52" si="19">SUM(G44,P44)</f>
        <v>0</v>
      </c>
      <c r="AA44" s="305">
        <f t="shared" ref="AA44:AA52" si="20">SUM(I44,R44)</f>
        <v>20</v>
      </c>
      <c r="AB44" s="23">
        <f t="shared" ref="AB44:AB52" si="21">SUM(K44,T44)</f>
        <v>0</v>
      </c>
      <c r="AC44" s="23">
        <f t="shared" ref="AC44:AC52" si="22">SUM(M44,V44)</f>
        <v>0</v>
      </c>
      <c r="AD44" s="305">
        <f t="shared" ref="AD44:AD52" si="23">SUM(G44:N44,P44:W44)</f>
        <v>50</v>
      </c>
      <c r="AE44" s="305">
        <f t="shared" ref="AE44:AE52" si="24">SUM(O44,X44)</f>
        <v>2</v>
      </c>
    </row>
    <row r="45" spans="1:31" s="93" customFormat="1" ht="27" customHeight="1">
      <c r="A45" s="175" t="s">
        <v>196</v>
      </c>
      <c r="B45" s="213" t="s">
        <v>329</v>
      </c>
      <c r="C45" s="123" t="str">
        <f>'Elective course'!D36</f>
        <v>0912.4.LEK.D.SL</v>
      </c>
      <c r="D45" s="269"/>
      <c r="E45" s="124">
        <v>5</v>
      </c>
      <c r="F45" s="124"/>
      <c r="G45" s="29"/>
      <c r="H45" s="29"/>
      <c r="I45" s="302">
        <v>20</v>
      </c>
      <c r="J45" s="302">
        <v>30</v>
      </c>
      <c r="K45" s="29"/>
      <c r="L45" s="29"/>
      <c r="M45" s="29"/>
      <c r="N45" s="29"/>
      <c r="O45" s="302">
        <v>2</v>
      </c>
      <c r="P45" s="31"/>
      <c r="Q45" s="31"/>
      <c r="R45" s="31"/>
      <c r="S45" s="31"/>
      <c r="T45" s="31"/>
      <c r="U45" s="31"/>
      <c r="V45" s="31"/>
      <c r="W45" s="31"/>
      <c r="X45" s="31"/>
      <c r="Y45" s="305">
        <f t="shared" si="18"/>
        <v>20</v>
      </c>
      <c r="Z45" s="23">
        <f t="shared" si="19"/>
        <v>0</v>
      </c>
      <c r="AA45" s="305">
        <f t="shared" si="20"/>
        <v>20</v>
      </c>
      <c r="AB45" s="23">
        <f t="shared" si="21"/>
        <v>0</v>
      </c>
      <c r="AC45" s="23">
        <f t="shared" si="22"/>
        <v>0</v>
      </c>
      <c r="AD45" s="305">
        <f t="shared" si="23"/>
        <v>50</v>
      </c>
      <c r="AE45" s="305">
        <f t="shared" si="24"/>
        <v>2</v>
      </c>
    </row>
    <row r="46" spans="1:31" s="93" customFormat="1" ht="27" customHeight="1">
      <c r="A46" s="175" t="s">
        <v>197</v>
      </c>
      <c r="B46" s="213" t="s">
        <v>325</v>
      </c>
      <c r="C46" s="123" t="str">
        <f>'Elective course'!D37</f>
        <v>0912.4.LEK.D.LCC</v>
      </c>
      <c r="D46" s="202"/>
      <c r="E46" s="111">
        <v>5</v>
      </c>
      <c r="F46" s="202"/>
      <c r="G46" s="29"/>
      <c r="H46" s="29"/>
      <c r="I46" s="302">
        <v>20</v>
      </c>
      <c r="J46" s="302">
        <v>30</v>
      </c>
      <c r="K46" s="29"/>
      <c r="L46" s="29"/>
      <c r="M46" s="29"/>
      <c r="N46" s="29"/>
      <c r="O46" s="302">
        <v>2</v>
      </c>
      <c r="P46" s="31"/>
      <c r="Q46" s="31"/>
      <c r="R46" s="31"/>
      <c r="S46" s="31"/>
      <c r="T46" s="31"/>
      <c r="U46" s="31"/>
      <c r="V46" s="31"/>
      <c r="W46" s="31"/>
      <c r="X46" s="31"/>
      <c r="Y46" s="305">
        <f t="shared" si="18"/>
        <v>20</v>
      </c>
      <c r="Z46" s="23">
        <f t="shared" si="19"/>
        <v>0</v>
      </c>
      <c r="AA46" s="305">
        <f t="shared" si="20"/>
        <v>20</v>
      </c>
      <c r="AB46" s="23">
        <f t="shared" si="21"/>
        <v>0</v>
      </c>
      <c r="AC46" s="23">
        <f t="shared" si="22"/>
        <v>0</v>
      </c>
      <c r="AD46" s="305">
        <f t="shared" si="23"/>
        <v>50</v>
      </c>
      <c r="AE46" s="305">
        <f t="shared" si="24"/>
        <v>2</v>
      </c>
    </row>
    <row r="47" spans="1:31" s="93" customFormat="1" ht="27" customHeight="1">
      <c r="A47" s="175" t="s">
        <v>198</v>
      </c>
      <c r="B47" s="213" t="s">
        <v>359</v>
      </c>
      <c r="C47" s="123" t="str">
        <f>'Elective course'!D38</f>
        <v>0912.4.LEK.D.DT</v>
      </c>
      <c r="D47" s="202"/>
      <c r="E47" s="111">
        <v>5</v>
      </c>
      <c r="F47" s="202"/>
      <c r="G47" s="29"/>
      <c r="H47" s="29"/>
      <c r="I47" s="302">
        <v>20</v>
      </c>
      <c r="J47" s="302">
        <v>30</v>
      </c>
      <c r="K47" s="29"/>
      <c r="L47" s="29"/>
      <c r="M47" s="29"/>
      <c r="N47" s="29"/>
      <c r="O47" s="302">
        <v>2</v>
      </c>
      <c r="P47" s="31"/>
      <c r="Q47" s="31"/>
      <c r="R47" s="31"/>
      <c r="S47" s="31"/>
      <c r="T47" s="31"/>
      <c r="U47" s="31"/>
      <c r="V47" s="31"/>
      <c r="W47" s="31"/>
      <c r="X47" s="31"/>
      <c r="Y47" s="305">
        <f>SUM(G47,I47,K47,M47,P47,R47,T47,V47)</f>
        <v>20</v>
      </c>
      <c r="Z47" s="23">
        <f>SUM(G47,P47)</f>
        <v>0</v>
      </c>
      <c r="AA47" s="305">
        <f>SUM(I47,R47)</f>
        <v>20</v>
      </c>
      <c r="AB47" s="23">
        <f>SUM(K47,T47)</f>
        <v>0</v>
      </c>
      <c r="AC47" s="23">
        <f>SUM(M47,V47)</f>
        <v>0</v>
      </c>
      <c r="AD47" s="305">
        <f>SUM(G47:N47,P47:W47)</f>
        <v>50</v>
      </c>
      <c r="AE47" s="305">
        <f>SUM(O47,X47)</f>
        <v>2</v>
      </c>
    </row>
    <row r="48" spans="1:31" s="93" customFormat="1" ht="27" customHeight="1">
      <c r="A48" s="175" t="s">
        <v>199</v>
      </c>
      <c r="B48" s="213" t="s">
        <v>155</v>
      </c>
      <c r="C48" s="123" t="str">
        <f>'Elective course'!D32</f>
        <v>0912.4.LEK.D.PK</v>
      </c>
      <c r="D48" s="202"/>
      <c r="E48" s="111">
        <v>6</v>
      </c>
      <c r="F48" s="202"/>
      <c r="G48" s="29"/>
      <c r="H48" s="29"/>
      <c r="I48" s="302"/>
      <c r="J48" s="302"/>
      <c r="K48" s="29"/>
      <c r="L48" s="29"/>
      <c r="M48" s="29"/>
      <c r="N48" s="29"/>
      <c r="O48" s="302"/>
      <c r="P48" s="31">
        <v>15</v>
      </c>
      <c r="Q48" s="31">
        <v>10</v>
      </c>
      <c r="R48" s="31"/>
      <c r="S48" s="31"/>
      <c r="T48" s="31"/>
      <c r="U48" s="31"/>
      <c r="V48" s="31"/>
      <c r="W48" s="31"/>
      <c r="X48" s="31">
        <v>1</v>
      </c>
      <c r="Y48" s="23">
        <f>SUM(G48,I48,K48,M48,P48,R48,T48,V48)</f>
        <v>15</v>
      </c>
      <c r="Z48" s="23">
        <f t="shared" ref="Z48:Z50" si="25">SUM(G48,P48)</f>
        <v>15</v>
      </c>
      <c r="AA48" s="23">
        <f t="shared" ref="AA48:AA50" si="26">SUM(I48,R48)</f>
        <v>0</v>
      </c>
      <c r="AB48" s="23">
        <f t="shared" ref="AB48:AB50" si="27">SUM(K48,T48)</f>
        <v>0</v>
      </c>
      <c r="AC48" s="23">
        <f t="shared" ref="AC48:AC50" si="28">SUM(M48,V48)</f>
        <v>0</v>
      </c>
      <c r="AD48" s="23">
        <f t="shared" ref="AD48:AD50" si="29">SUM(G48:N48,P48:W48)</f>
        <v>25</v>
      </c>
      <c r="AE48" s="23">
        <f t="shared" ref="AE48:AE50" si="30">SUM(O48,X48)</f>
        <v>1</v>
      </c>
    </row>
    <row r="49" spans="1:39" s="93" customFormat="1" ht="27" customHeight="1">
      <c r="A49" s="175" t="s">
        <v>194</v>
      </c>
      <c r="B49" s="213" t="s">
        <v>156</v>
      </c>
      <c r="C49" s="123" t="str">
        <f>'Elective course'!D33</f>
        <v>0912.4.LEK.D.PP</v>
      </c>
      <c r="D49" s="202"/>
      <c r="E49" s="111">
        <v>6</v>
      </c>
      <c r="F49" s="202"/>
      <c r="G49" s="29"/>
      <c r="H49" s="29"/>
      <c r="I49" s="302"/>
      <c r="J49" s="302"/>
      <c r="K49" s="29"/>
      <c r="L49" s="29"/>
      <c r="M49" s="29"/>
      <c r="N49" s="29"/>
      <c r="O49" s="302"/>
      <c r="P49" s="31">
        <v>15</v>
      </c>
      <c r="Q49" s="31">
        <v>10</v>
      </c>
      <c r="R49" s="31"/>
      <c r="S49" s="31"/>
      <c r="T49" s="31"/>
      <c r="U49" s="31"/>
      <c r="V49" s="31"/>
      <c r="W49" s="31"/>
      <c r="X49" s="31">
        <v>1</v>
      </c>
      <c r="Y49" s="23">
        <f t="shared" ref="Y49:Y50" si="31">SUM(G49,I49,K49,M49,P49,R49,T49,V49)</f>
        <v>15</v>
      </c>
      <c r="Z49" s="23">
        <f t="shared" si="25"/>
        <v>15</v>
      </c>
      <c r="AA49" s="23">
        <f t="shared" si="26"/>
        <v>0</v>
      </c>
      <c r="AB49" s="23">
        <f t="shared" si="27"/>
        <v>0</v>
      </c>
      <c r="AC49" s="23">
        <f t="shared" si="28"/>
        <v>0</v>
      </c>
      <c r="AD49" s="23">
        <f t="shared" si="29"/>
        <v>25</v>
      </c>
      <c r="AE49" s="23">
        <f t="shared" si="30"/>
        <v>1</v>
      </c>
    </row>
    <row r="50" spans="1:39" s="93" customFormat="1" ht="27" customHeight="1">
      <c r="A50" s="175" t="s">
        <v>200</v>
      </c>
      <c r="B50" s="213" t="s">
        <v>321</v>
      </c>
      <c r="C50" s="123" t="str">
        <f>'Elective course'!D34</f>
        <v>0912.4.LEK.D.MB</v>
      </c>
      <c r="D50" s="202"/>
      <c r="E50" s="111">
        <v>6</v>
      </c>
      <c r="F50" s="202"/>
      <c r="G50" s="29"/>
      <c r="H50" s="29"/>
      <c r="I50" s="302"/>
      <c r="J50" s="302"/>
      <c r="K50" s="29"/>
      <c r="L50" s="29"/>
      <c r="M50" s="29"/>
      <c r="N50" s="29"/>
      <c r="O50" s="302"/>
      <c r="P50" s="31">
        <v>15</v>
      </c>
      <c r="Q50" s="31">
        <v>10</v>
      </c>
      <c r="R50" s="31"/>
      <c r="S50" s="31"/>
      <c r="T50" s="31"/>
      <c r="U50" s="31"/>
      <c r="V50" s="31"/>
      <c r="W50" s="31"/>
      <c r="X50" s="31">
        <v>1</v>
      </c>
      <c r="Y50" s="23">
        <f t="shared" si="31"/>
        <v>15</v>
      </c>
      <c r="Z50" s="23">
        <f t="shared" si="25"/>
        <v>15</v>
      </c>
      <c r="AA50" s="23">
        <f t="shared" si="26"/>
        <v>0</v>
      </c>
      <c r="AB50" s="23">
        <f t="shared" si="27"/>
        <v>0</v>
      </c>
      <c r="AC50" s="23">
        <f t="shared" si="28"/>
        <v>0</v>
      </c>
      <c r="AD50" s="23">
        <f t="shared" si="29"/>
        <v>25</v>
      </c>
      <c r="AE50" s="23">
        <f t="shared" si="30"/>
        <v>1</v>
      </c>
    </row>
    <row r="51" spans="1:39" ht="21" customHeight="1">
      <c r="A51" s="175" t="s">
        <v>195</v>
      </c>
      <c r="B51" s="33" t="s">
        <v>323</v>
      </c>
      <c r="C51" s="123" t="str">
        <f>'Elective course'!D39</f>
        <v>0912.4.LEK.D.EC</v>
      </c>
      <c r="D51" s="269"/>
      <c r="E51" s="124">
        <v>6</v>
      </c>
      <c r="F51" s="124"/>
      <c r="G51" s="29"/>
      <c r="H51" s="29"/>
      <c r="I51" s="29"/>
      <c r="J51" s="29"/>
      <c r="K51" s="29"/>
      <c r="L51" s="29"/>
      <c r="M51" s="29"/>
      <c r="N51" s="29"/>
      <c r="O51" s="29"/>
      <c r="P51" s="31">
        <v>15</v>
      </c>
      <c r="Q51" s="31">
        <v>10</v>
      </c>
      <c r="R51" s="31"/>
      <c r="S51" s="31"/>
      <c r="T51" s="31"/>
      <c r="U51" s="31"/>
      <c r="V51" s="31"/>
      <c r="W51" s="31"/>
      <c r="X51" s="31">
        <v>1</v>
      </c>
      <c r="Y51" s="23">
        <f t="shared" si="18"/>
        <v>15</v>
      </c>
      <c r="Z51" s="23">
        <f t="shared" si="19"/>
        <v>15</v>
      </c>
      <c r="AA51" s="23">
        <f t="shared" si="20"/>
        <v>0</v>
      </c>
      <c r="AB51" s="23">
        <f t="shared" si="21"/>
        <v>0</v>
      </c>
      <c r="AC51" s="23">
        <f t="shared" si="22"/>
        <v>0</v>
      </c>
      <c r="AD51" s="23">
        <f t="shared" si="23"/>
        <v>25</v>
      </c>
      <c r="AE51" s="23">
        <f t="shared" si="24"/>
        <v>1</v>
      </c>
    </row>
    <row r="52" spans="1:39" ht="33" customHeight="1">
      <c r="A52" s="175" t="s">
        <v>201</v>
      </c>
      <c r="B52" s="213" t="s">
        <v>603</v>
      </c>
      <c r="C52" s="123" t="str">
        <f>'Elective course'!D40</f>
        <v>0912.4.LEK.D.PES</v>
      </c>
      <c r="D52" s="202"/>
      <c r="E52" s="124">
        <v>6</v>
      </c>
      <c r="F52" s="202"/>
      <c r="G52" s="29"/>
      <c r="H52" s="29"/>
      <c r="I52" s="29"/>
      <c r="J52" s="29"/>
      <c r="K52" s="29"/>
      <c r="L52" s="29"/>
      <c r="M52" s="29"/>
      <c r="N52" s="29"/>
      <c r="O52" s="29"/>
      <c r="P52" s="31">
        <v>15</v>
      </c>
      <c r="Q52" s="31">
        <v>10</v>
      </c>
      <c r="R52" s="31"/>
      <c r="S52" s="31"/>
      <c r="T52" s="31"/>
      <c r="U52" s="31"/>
      <c r="V52" s="31"/>
      <c r="W52" s="31"/>
      <c r="X52" s="31">
        <v>1</v>
      </c>
      <c r="Y52" s="23">
        <f t="shared" si="18"/>
        <v>15</v>
      </c>
      <c r="Z52" s="23">
        <f t="shared" si="19"/>
        <v>15</v>
      </c>
      <c r="AA52" s="23">
        <f t="shared" si="20"/>
        <v>0</v>
      </c>
      <c r="AB52" s="23">
        <f t="shared" si="21"/>
        <v>0</v>
      </c>
      <c r="AC52" s="23">
        <f t="shared" si="22"/>
        <v>0</v>
      </c>
      <c r="AD52" s="23">
        <f t="shared" si="23"/>
        <v>25</v>
      </c>
      <c r="AE52" s="23">
        <f t="shared" si="24"/>
        <v>1</v>
      </c>
    </row>
    <row r="53" spans="1:39" s="93" customFormat="1" ht="27" customHeight="1">
      <c r="A53" s="175" t="s">
        <v>202</v>
      </c>
      <c r="B53" s="213" t="s">
        <v>331</v>
      </c>
      <c r="C53" s="123" t="str">
        <f>'Elective course'!D41</f>
        <v>0912.4.LEK.D.E</v>
      </c>
      <c r="D53" s="202"/>
      <c r="E53" s="111">
        <v>6</v>
      </c>
      <c r="F53" s="202"/>
      <c r="G53" s="29"/>
      <c r="H53" s="29"/>
      <c r="I53" s="29"/>
      <c r="J53" s="29"/>
      <c r="K53" s="29"/>
      <c r="L53" s="29"/>
      <c r="M53" s="29"/>
      <c r="N53" s="29"/>
      <c r="O53" s="29"/>
      <c r="P53" s="31">
        <v>15</v>
      </c>
      <c r="Q53" s="31">
        <v>10</v>
      </c>
      <c r="R53" s="31"/>
      <c r="S53" s="31"/>
      <c r="T53" s="31"/>
      <c r="U53" s="31"/>
      <c r="V53" s="31"/>
      <c r="W53" s="31"/>
      <c r="X53" s="31">
        <v>1</v>
      </c>
      <c r="Y53" s="23">
        <f t="shared" ref="Y53:Y57" si="32">SUM(G53,I53,K53,M53,P53,R53,T53,V53)</f>
        <v>15</v>
      </c>
      <c r="Z53" s="23">
        <f t="shared" ref="Z53:Z57" si="33">SUM(G53,P53)</f>
        <v>15</v>
      </c>
      <c r="AA53" s="23">
        <f t="shared" ref="AA53:AA57" si="34">SUM(I53,R53)</f>
        <v>0</v>
      </c>
      <c r="AB53" s="23">
        <f t="shared" ref="AB53:AB57" si="35">SUM(K53,T53)</f>
        <v>0</v>
      </c>
      <c r="AC53" s="23">
        <f t="shared" ref="AC53:AC57" si="36">SUM(M53,V53)</f>
        <v>0</v>
      </c>
      <c r="AD53" s="23">
        <f t="shared" ref="AD53:AD57" si="37">SUM(G53:N53,P53:W53)</f>
        <v>25</v>
      </c>
      <c r="AE53" s="23">
        <f t="shared" ref="AE53:AE57" si="38">SUM(O53,X53)</f>
        <v>1</v>
      </c>
    </row>
    <row r="54" spans="1:39" s="93" customFormat="1" ht="27" customHeight="1">
      <c r="A54" s="175" t="s">
        <v>217</v>
      </c>
      <c r="B54" s="213" t="s">
        <v>324</v>
      </c>
      <c r="C54" s="123" t="str">
        <f>'Elective course'!D42</f>
        <v>0912.4.LEK.D.CD</v>
      </c>
      <c r="D54" s="202"/>
      <c r="E54" s="111">
        <v>6</v>
      </c>
      <c r="F54" s="202"/>
      <c r="G54" s="29"/>
      <c r="H54" s="29"/>
      <c r="I54" s="29"/>
      <c r="J54" s="29"/>
      <c r="K54" s="29"/>
      <c r="L54" s="29"/>
      <c r="M54" s="29"/>
      <c r="N54" s="29"/>
      <c r="O54" s="29"/>
      <c r="P54" s="31">
        <v>15</v>
      </c>
      <c r="Q54" s="31">
        <v>10</v>
      </c>
      <c r="R54" s="31"/>
      <c r="S54" s="31"/>
      <c r="T54" s="31"/>
      <c r="U54" s="31"/>
      <c r="V54" s="31"/>
      <c r="W54" s="31"/>
      <c r="X54" s="31">
        <v>1</v>
      </c>
      <c r="Y54" s="23">
        <f t="shared" si="32"/>
        <v>15</v>
      </c>
      <c r="Z54" s="23">
        <f t="shared" si="33"/>
        <v>15</v>
      </c>
      <c r="AA54" s="23">
        <f t="shared" si="34"/>
        <v>0</v>
      </c>
      <c r="AB54" s="23">
        <f t="shared" si="35"/>
        <v>0</v>
      </c>
      <c r="AC54" s="23">
        <f t="shared" si="36"/>
        <v>0</v>
      </c>
      <c r="AD54" s="23">
        <f t="shared" si="37"/>
        <v>25</v>
      </c>
      <c r="AE54" s="23">
        <f t="shared" si="38"/>
        <v>1</v>
      </c>
    </row>
    <row r="55" spans="1:39" s="93" customFormat="1" ht="27" customHeight="1">
      <c r="A55" s="175" t="s">
        <v>218</v>
      </c>
      <c r="B55" s="213" t="s">
        <v>333</v>
      </c>
      <c r="C55" s="123" t="str">
        <f>'Elective course'!D43</f>
        <v>0912.4.LEK.D.DP</v>
      </c>
      <c r="D55" s="202"/>
      <c r="E55" s="111">
        <v>6</v>
      </c>
      <c r="F55" s="202"/>
      <c r="G55" s="29"/>
      <c r="H55" s="29"/>
      <c r="I55" s="29"/>
      <c r="J55" s="29"/>
      <c r="K55" s="29"/>
      <c r="L55" s="29"/>
      <c r="M55" s="29"/>
      <c r="N55" s="29"/>
      <c r="O55" s="29"/>
      <c r="P55" s="31">
        <v>15</v>
      </c>
      <c r="Q55" s="31">
        <v>10</v>
      </c>
      <c r="R55" s="31"/>
      <c r="S55" s="31"/>
      <c r="T55" s="31"/>
      <c r="U55" s="31"/>
      <c r="V55" s="31"/>
      <c r="W55" s="31"/>
      <c r="X55" s="31">
        <v>1</v>
      </c>
      <c r="Y55" s="23">
        <f t="shared" si="32"/>
        <v>15</v>
      </c>
      <c r="Z55" s="23">
        <f t="shared" si="33"/>
        <v>15</v>
      </c>
      <c r="AA55" s="23">
        <f t="shared" si="34"/>
        <v>0</v>
      </c>
      <c r="AB55" s="23">
        <f t="shared" si="35"/>
        <v>0</v>
      </c>
      <c r="AC55" s="23">
        <f t="shared" si="36"/>
        <v>0</v>
      </c>
      <c r="AD55" s="23">
        <f t="shared" si="37"/>
        <v>25</v>
      </c>
      <c r="AE55" s="23">
        <f t="shared" si="38"/>
        <v>1</v>
      </c>
    </row>
    <row r="56" spans="1:39" s="93" customFormat="1" ht="32.25" customHeight="1">
      <c r="A56" s="175" t="s">
        <v>219</v>
      </c>
      <c r="B56" s="213" t="s">
        <v>336</v>
      </c>
      <c r="C56" s="123" t="str">
        <f>'Elective course'!D44</f>
        <v>0912.4.LEK.D.NOM</v>
      </c>
      <c r="D56" s="202"/>
      <c r="E56" s="111">
        <v>6</v>
      </c>
      <c r="F56" s="202"/>
      <c r="G56" s="29"/>
      <c r="H56" s="29"/>
      <c r="I56" s="29"/>
      <c r="J56" s="29"/>
      <c r="K56" s="29"/>
      <c r="L56" s="29"/>
      <c r="M56" s="29"/>
      <c r="N56" s="29"/>
      <c r="O56" s="29"/>
      <c r="P56" s="31">
        <v>15</v>
      </c>
      <c r="Q56" s="31">
        <v>10</v>
      </c>
      <c r="R56" s="31"/>
      <c r="S56" s="31"/>
      <c r="T56" s="31"/>
      <c r="U56" s="31"/>
      <c r="V56" s="31"/>
      <c r="W56" s="31"/>
      <c r="X56" s="31">
        <v>1</v>
      </c>
      <c r="Y56" s="23">
        <f t="shared" si="32"/>
        <v>15</v>
      </c>
      <c r="Z56" s="23">
        <f t="shared" si="33"/>
        <v>15</v>
      </c>
      <c r="AA56" s="23">
        <f t="shared" si="34"/>
        <v>0</v>
      </c>
      <c r="AB56" s="23">
        <f t="shared" si="35"/>
        <v>0</v>
      </c>
      <c r="AC56" s="23">
        <f t="shared" si="36"/>
        <v>0</v>
      </c>
      <c r="AD56" s="23">
        <f t="shared" si="37"/>
        <v>25</v>
      </c>
      <c r="AE56" s="23">
        <f t="shared" si="38"/>
        <v>1</v>
      </c>
    </row>
    <row r="57" spans="1:39" ht="27" customHeight="1">
      <c r="A57" s="175" t="s">
        <v>220</v>
      </c>
      <c r="B57" s="9" t="s">
        <v>73</v>
      </c>
      <c r="C57" s="123" t="str">
        <f>'Elective course'!D45</f>
        <v>0912.4.LEK.D.RAT</v>
      </c>
      <c r="D57" s="269"/>
      <c r="E57" s="111">
        <v>6</v>
      </c>
      <c r="F57" s="124"/>
      <c r="G57" s="29"/>
      <c r="H57" s="29"/>
      <c r="I57" s="29"/>
      <c r="J57" s="29"/>
      <c r="K57" s="29"/>
      <c r="L57" s="29"/>
      <c r="M57" s="29"/>
      <c r="N57" s="29"/>
      <c r="O57" s="29"/>
      <c r="P57" s="31">
        <v>15</v>
      </c>
      <c r="Q57" s="31">
        <v>10</v>
      </c>
      <c r="R57" s="31"/>
      <c r="S57" s="31"/>
      <c r="T57" s="31"/>
      <c r="U57" s="31"/>
      <c r="V57" s="31"/>
      <c r="W57" s="31"/>
      <c r="X57" s="31">
        <v>1</v>
      </c>
      <c r="Y57" s="23">
        <f t="shared" si="32"/>
        <v>15</v>
      </c>
      <c r="Z57" s="23">
        <f t="shared" si="33"/>
        <v>15</v>
      </c>
      <c r="AA57" s="23">
        <f t="shared" si="34"/>
        <v>0</v>
      </c>
      <c r="AB57" s="23">
        <f t="shared" si="35"/>
        <v>0</v>
      </c>
      <c r="AC57" s="23">
        <f t="shared" si="36"/>
        <v>0</v>
      </c>
      <c r="AD57" s="23">
        <f t="shared" si="37"/>
        <v>25</v>
      </c>
      <c r="AE57" s="23">
        <f t="shared" si="38"/>
        <v>1</v>
      </c>
    </row>
    <row r="58" spans="1:39" s="93" customFormat="1" ht="21">
      <c r="A58" s="252"/>
      <c r="B58" s="289"/>
      <c r="C58" s="290"/>
      <c r="D58" s="291"/>
      <c r="E58" s="292"/>
      <c r="F58" s="292"/>
      <c r="G58" s="288"/>
      <c r="H58" s="288"/>
      <c r="I58" s="288"/>
      <c r="J58" s="288"/>
      <c r="K58" s="253" t="s">
        <v>77</v>
      </c>
      <c r="L58" s="203"/>
      <c r="M58" s="203"/>
      <c r="N58" s="203"/>
      <c r="O58" s="254"/>
      <c r="P58" s="254"/>
      <c r="Q58" s="254"/>
      <c r="R58" s="254"/>
      <c r="S58" s="254"/>
      <c r="T58" s="254"/>
      <c r="U58" s="254"/>
      <c r="V58" s="254"/>
      <c r="W58" s="288"/>
      <c r="X58" s="288"/>
      <c r="Y58" s="288"/>
      <c r="Z58" s="288"/>
      <c r="AA58" s="288"/>
      <c r="AB58" s="288"/>
      <c r="AC58" s="288"/>
      <c r="AD58" s="288"/>
      <c r="AE58" s="288"/>
    </row>
    <row r="59" spans="1:39" ht="21">
      <c r="A59" s="198"/>
      <c r="B59" s="199"/>
      <c r="C59" s="200"/>
      <c r="D59" s="201"/>
      <c r="E59" s="201"/>
      <c r="F59" s="201"/>
      <c r="G59" s="203"/>
      <c r="H59" s="203"/>
      <c r="I59" s="203"/>
      <c r="J59" s="203"/>
      <c r="K59" s="203"/>
      <c r="L59" s="203"/>
      <c r="M59" s="203"/>
      <c r="N59" s="203"/>
      <c r="O59" s="188"/>
      <c r="P59" s="188"/>
      <c r="Q59" s="188"/>
      <c r="R59" s="188"/>
      <c r="S59" s="188"/>
      <c r="T59" s="188"/>
      <c r="U59" s="188"/>
      <c r="V59" s="188"/>
      <c r="W59" s="188"/>
      <c r="X59" s="188"/>
      <c r="Y59" s="188"/>
      <c r="Z59" s="188"/>
      <c r="AA59" s="188"/>
      <c r="AB59" s="188"/>
      <c r="AC59" s="188"/>
      <c r="AD59" s="188"/>
      <c r="AE59" s="188"/>
    </row>
    <row r="60" spans="1:39" ht="21">
      <c r="A60" s="205"/>
      <c r="B60" s="204" t="s">
        <v>283</v>
      </c>
      <c r="C60" s="204"/>
      <c r="D60" s="204"/>
      <c r="E60" s="204"/>
      <c r="F60" s="204"/>
      <c r="G60" s="204"/>
      <c r="H60" s="204"/>
      <c r="I60" s="204"/>
      <c r="J60" s="204"/>
      <c r="K60" s="188"/>
      <c r="L60" s="188"/>
      <c r="M60" s="188"/>
      <c r="N60" s="188"/>
      <c r="O60" s="188"/>
      <c r="P60" s="188"/>
      <c r="Q60" s="188"/>
      <c r="R60" s="215"/>
      <c r="S60" s="215"/>
      <c r="T60" s="215"/>
      <c r="U60" s="215"/>
      <c r="V60" s="215"/>
      <c r="W60" s="215"/>
      <c r="X60" s="215"/>
      <c r="Y60" s="215"/>
      <c r="Z60" s="188"/>
      <c r="AA60" s="188"/>
      <c r="AB60" s="188"/>
      <c r="AC60" s="215"/>
      <c r="AD60" s="215"/>
      <c r="AE60" s="215"/>
      <c r="AF60" s="215"/>
      <c r="AG60" s="215"/>
      <c r="AH60" s="215"/>
      <c r="AI60" s="215"/>
      <c r="AJ60" s="215"/>
      <c r="AK60" s="188"/>
      <c r="AL60" s="188"/>
      <c r="AM60" s="188"/>
    </row>
    <row r="61" spans="1:39" ht="21">
      <c r="A61" s="176"/>
      <c r="B61" s="204" t="s">
        <v>574</v>
      </c>
      <c r="C61" s="204"/>
      <c r="D61" s="204"/>
      <c r="E61" s="204"/>
      <c r="F61" s="204"/>
      <c r="G61" s="204"/>
      <c r="H61" s="204"/>
      <c r="I61" s="204"/>
      <c r="J61" s="204"/>
      <c r="K61" s="188"/>
      <c r="L61" s="188"/>
      <c r="M61" s="188"/>
      <c r="N61" s="188"/>
      <c r="O61" s="188"/>
      <c r="P61" s="188"/>
      <c r="Q61" s="315" t="s">
        <v>563</v>
      </c>
      <c r="R61" s="338"/>
      <c r="S61" s="338"/>
      <c r="T61" s="338"/>
      <c r="U61" s="338"/>
      <c r="V61" s="338"/>
      <c r="W61" s="338"/>
      <c r="X61" s="338"/>
      <c r="Y61" s="338"/>
      <c r="Z61" s="331"/>
      <c r="AA61" s="331"/>
      <c r="AB61" s="331"/>
      <c r="AC61" s="338"/>
      <c r="AD61" s="215"/>
      <c r="AE61" s="215"/>
      <c r="AF61" s="215"/>
      <c r="AG61" s="215"/>
      <c r="AH61" s="215"/>
      <c r="AI61" s="215"/>
      <c r="AJ61" s="215"/>
      <c r="AK61" s="188"/>
      <c r="AL61" s="188"/>
      <c r="AM61" s="188"/>
    </row>
    <row r="62" spans="1:39" ht="21">
      <c r="A62" s="209"/>
      <c r="B62" s="208" t="s">
        <v>286</v>
      </c>
      <c r="C62" s="208"/>
      <c r="D62" s="208"/>
      <c r="E62" s="208"/>
      <c r="F62" s="208"/>
      <c r="G62" s="208"/>
      <c r="H62" s="208"/>
      <c r="I62" s="204"/>
      <c r="J62" s="204"/>
      <c r="K62" s="188"/>
      <c r="L62" s="188"/>
      <c r="M62" s="188"/>
      <c r="N62" s="188"/>
      <c r="O62" s="188"/>
      <c r="P62" s="188"/>
      <c r="Q62" s="318" t="s">
        <v>564</v>
      </c>
      <c r="R62" s="338"/>
      <c r="S62" s="338"/>
      <c r="T62" s="338"/>
      <c r="U62" s="338"/>
      <c r="V62" s="338"/>
      <c r="W62" s="338"/>
      <c r="X62" s="338"/>
      <c r="Y62" s="338"/>
      <c r="Z62" s="331"/>
      <c r="AA62" s="331"/>
      <c r="AB62" s="331"/>
      <c r="AC62" s="338"/>
      <c r="AD62" s="215"/>
      <c r="AE62" s="215"/>
      <c r="AF62" s="215"/>
      <c r="AG62" s="215"/>
      <c r="AH62" s="215"/>
      <c r="AI62" s="215"/>
      <c r="AJ62" s="215"/>
      <c r="AK62" s="188"/>
      <c r="AL62" s="188"/>
      <c r="AM62" s="188"/>
    </row>
    <row r="63" spans="1:39" ht="21">
      <c r="A63" s="210"/>
      <c r="B63" s="208" t="s">
        <v>287</v>
      </c>
      <c r="C63" s="208"/>
      <c r="D63" s="208"/>
      <c r="E63" s="208"/>
      <c r="F63" s="208"/>
      <c r="G63" s="208"/>
      <c r="H63" s="208"/>
      <c r="I63" s="204"/>
      <c r="J63" s="204"/>
      <c r="K63" s="188"/>
      <c r="L63" s="188"/>
      <c r="M63" s="188"/>
      <c r="N63" s="188"/>
      <c r="O63" s="188"/>
      <c r="P63" s="188"/>
      <c r="Q63" s="318" t="s">
        <v>567</v>
      </c>
      <c r="R63" s="338"/>
      <c r="S63" s="338"/>
      <c r="T63" s="338"/>
      <c r="U63" s="338"/>
      <c r="V63" s="338"/>
      <c r="W63" s="338"/>
      <c r="X63" s="338"/>
      <c r="Y63" s="338"/>
      <c r="Z63" s="331"/>
      <c r="AA63" s="331"/>
      <c r="AB63" s="331"/>
      <c r="AC63" s="338"/>
      <c r="AD63" s="215"/>
      <c r="AE63" s="215"/>
      <c r="AF63" s="215"/>
      <c r="AG63" s="215"/>
      <c r="AH63" s="215"/>
      <c r="AI63" s="215"/>
      <c r="AJ63" s="215"/>
      <c r="AK63" s="188"/>
      <c r="AL63" s="188"/>
      <c r="AM63" s="188"/>
    </row>
    <row r="64" spans="1:39" ht="21">
      <c r="A64" s="176"/>
      <c r="B64" s="208" t="s">
        <v>384</v>
      </c>
      <c r="C64" s="208"/>
      <c r="D64" s="208"/>
      <c r="E64" s="208"/>
      <c r="F64" s="208"/>
      <c r="G64" s="208"/>
      <c r="H64" s="208"/>
      <c r="I64" s="204"/>
      <c r="J64" s="204"/>
      <c r="K64" s="188"/>
      <c r="L64" s="188"/>
      <c r="M64" s="188"/>
      <c r="N64" s="188"/>
      <c r="O64" s="188"/>
      <c r="P64" s="188"/>
      <c r="Q64" s="318" t="s">
        <v>585</v>
      </c>
      <c r="R64" s="318"/>
      <c r="S64" s="318"/>
      <c r="T64" s="318"/>
      <c r="U64" s="318"/>
      <c r="V64" s="318"/>
      <c r="W64" s="318"/>
      <c r="X64" s="318"/>
      <c r="Y64" s="318"/>
      <c r="Z64" s="318"/>
      <c r="AA64" s="318"/>
      <c r="AB64" s="318"/>
      <c r="AC64" s="215"/>
      <c r="AD64" s="215"/>
      <c r="AE64" s="215"/>
      <c r="AF64" s="215"/>
      <c r="AG64" s="215"/>
      <c r="AH64" s="215"/>
      <c r="AI64" s="215"/>
      <c r="AJ64" s="215"/>
    </row>
    <row r="65" spans="1:36" ht="21">
      <c r="A65" s="176"/>
      <c r="B65" s="204" t="s">
        <v>378</v>
      </c>
      <c r="C65" s="204"/>
      <c r="D65" s="208"/>
      <c r="E65" s="208"/>
      <c r="F65" s="208"/>
      <c r="G65" s="208"/>
      <c r="H65" s="208"/>
      <c r="I65" s="204"/>
      <c r="J65" s="204"/>
      <c r="K65" s="188"/>
      <c r="L65" s="188"/>
      <c r="M65" s="188"/>
      <c r="N65" s="188"/>
      <c r="O65" s="188"/>
      <c r="P65" s="188"/>
      <c r="Q65" s="318" t="s">
        <v>587</v>
      </c>
      <c r="R65" s="318"/>
      <c r="S65" s="318"/>
      <c r="T65" s="318"/>
      <c r="U65" s="318"/>
      <c r="V65" s="318"/>
      <c r="W65" s="318"/>
      <c r="X65" s="318"/>
      <c r="Y65" s="318"/>
      <c r="Z65" s="318"/>
      <c r="AA65" s="318"/>
      <c r="AB65" s="318"/>
      <c r="AC65" s="215"/>
      <c r="AD65" s="215"/>
      <c r="AE65" s="215"/>
      <c r="AF65" s="215"/>
      <c r="AG65" s="215"/>
      <c r="AH65" s="215"/>
      <c r="AI65" s="215"/>
      <c r="AJ65" s="215"/>
    </row>
    <row r="66" spans="1:36" ht="21">
      <c r="B66" s="208" t="s">
        <v>286</v>
      </c>
      <c r="C66" s="208"/>
      <c r="D66" s="208"/>
      <c r="E66" s="208"/>
      <c r="F66" s="208"/>
      <c r="G66" s="208"/>
      <c r="H66" s="208"/>
      <c r="I66" s="204"/>
      <c r="J66" s="204"/>
      <c r="K66" s="188"/>
      <c r="L66" s="188"/>
      <c r="M66" s="188"/>
      <c r="N66" s="188"/>
      <c r="O66" s="188"/>
      <c r="P66" s="188"/>
      <c r="Q66" s="318" t="s">
        <v>586</v>
      </c>
      <c r="R66" s="318"/>
      <c r="S66" s="318"/>
      <c r="T66" s="318"/>
      <c r="U66" s="318"/>
      <c r="V66" s="318"/>
      <c r="W66" s="318"/>
      <c r="X66" s="318"/>
      <c r="Y66" s="318"/>
      <c r="Z66" s="318"/>
      <c r="AA66" s="318"/>
      <c r="AB66" s="318"/>
      <c r="AC66" s="215"/>
      <c r="AD66" s="215"/>
      <c r="AE66" s="215"/>
      <c r="AF66" s="215"/>
      <c r="AG66" s="215"/>
      <c r="AH66" s="215"/>
      <c r="AI66" s="215"/>
      <c r="AJ66" s="215"/>
    </row>
    <row r="67" spans="1:36" ht="21">
      <c r="B67" s="320" t="s">
        <v>360</v>
      </c>
      <c r="C67" s="208"/>
      <c r="D67" s="208"/>
      <c r="E67" s="208"/>
      <c r="F67" s="208"/>
      <c r="G67" s="208"/>
      <c r="H67" s="208"/>
      <c r="I67" s="204"/>
      <c r="J67" s="204"/>
      <c r="K67" s="188"/>
      <c r="L67" s="188"/>
      <c r="M67" s="188"/>
      <c r="N67" s="188"/>
      <c r="O67" s="188"/>
      <c r="P67" s="188"/>
      <c r="Q67" s="188"/>
      <c r="R67" s="215"/>
      <c r="S67" s="215"/>
      <c r="T67" s="215"/>
      <c r="U67" s="215"/>
      <c r="V67" s="215"/>
      <c r="W67" s="215"/>
      <c r="X67" s="215"/>
      <c r="Y67" s="215"/>
      <c r="Z67" s="93"/>
      <c r="AA67" s="93"/>
      <c r="AB67" s="93"/>
      <c r="AC67" s="215"/>
      <c r="AD67" s="215"/>
      <c r="AE67" s="215"/>
      <c r="AF67" s="215"/>
      <c r="AG67" s="215"/>
      <c r="AH67" s="215"/>
      <c r="AI67" s="215"/>
      <c r="AJ67" s="215"/>
    </row>
    <row r="68" spans="1:36" ht="21">
      <c r="B68" s="204" t="s">
        <v>615</v>
      </c>
      <c r="C68" s="188"/>
      <c r="D68" s="188"/>
      <c r="E68" s="188"/>
      <c r="F68" s="188"/>
      <c r="G68" s="188"/>
      <c r="H68" s="188"/>
      <c r="I68" s="188"/>
      <c r="J68" s="93"/>
      <c r="K68" s="93"/>
      <c r="L68" s="93"/>
      <c r="M68" s="93"/>
      <c r="N68" s="93"/>
      <c r="O68" s="93"/>
      <c r="P68" s="93"/>
      <c r="Q68" s="93"/>
      <c r="R68" s="215"/>
      <c r="S68" s="215"/>
      <c r="T68" s="215"/>
      <c r="U68" s="215"/>
      <c r="V68" s="215"/>
      <c r="W68" s="215"/>
      <c r="X68" s="215"/>
      <c r="Y68" s="215"/>
      <c r="Z68" s="214"/>
      <c r="AA68" s="214"/>
      <c r="AB68" s="214"/>
      <c r="AC68" s="215"/>
      <c r="AD68" s="215"/>
      <c r="AE68" s="215"/>
      <c r="AF68" s="215"/>
      <c r="AG68" s="215"/>
      <c r="AH68" s="215"/>
      <c r="AI68" s="215"/>
      <c r="AJ68" s="215"/>
    </row>
    <row r="69" spans="1:36" ht="21">
      <c r="B69" s="320" t="s">
        <v>614</v>
      </c>
      <c r="C69" s="331"/>
      <c r="D69" s="331"/>
      <c r="E69" s="188"/>
      <c r="F69" s="188"/>
      <c r="G69" s="188"/>
      <c r="H69" s="188"/>
      <c r="I69" s="188"/>
      <c r="J69" s="93"/>
      <c r="K69" s="93"/>
      <c r="L69" s="93"/>
      <c r="M69" s="93"/>
      <c r="N69" s="93"/>
      <c r="O69" s="93"/>
      <c r="P69" s="93"/>
      <c r="Q69" s="93"/>
      <c r="R69" s="215"/>
      <c r="S69" s="215"/>
      <c r="T69" s="215"/>
      <c r="U69" s="215"/>
      <c r="V69" s="215"/>
      <c r="W69" s="215"/>
      <c r="X69" s="215"/>
      <c r="Y69" s="215"/>
      <c r="Z69" s="93"/>
      <c r="AA69" s="93"/>
      <c r="AB69" s="93"/>
      <c r="AC69" s="215"/>
      <c r="AD69" s="215"/>
      <c r="AE69" s="215"/>
      <c r="AF69" s="215"/>
      <c r="AG69" s="215"/>
      <c r="AH69" s="215"/>
      <c r="AI69" s="215"/>
      <c r="AJ69" s="215"/>
    </row>
    <row r="70" spans="1:36" ht="21">
      <c r="B70" s="320" t="s">
        <v>599</v>
      </c>
      <c r="C70" s="331"/>
      <c r="D70" s="331"/>
      <c r="E70" s="188"/>
      <c r="F70" s="188"/>
      <c r="G70" s="188"/>
      <c r="H70" s="188"/>
      <c r="I70" s="188"/>
      <c r="J70" s="93"/>
      <c r="K70" s="93"/>
      <c r="L70" s="93"/>
      <c r="M70" s="93"/>
      <c r="N70" s="93"/>
      <c r="O70" s="93"/>
      <c r="P70" s="93"/>
      <c r="Q70" s="93"/>
      <c r="R70" s="215"/>
      <c r="S70" s="215"/>
      <c r="T70" s="215"/>
      <c r="U70" s="215"/>
      <c r="V70" s="215"/>
      <c r="W70" s="215"/>
      <c r="X70" s="215"/>
      <c r="Y70" s="215"/>
      <c r="Z70" s="93"/>
    </row>
    <row r="71" spans="1:36" ht="21">
      <c r="B71" s="320" t="s">
        <v>382</v>
      </c>
      <c r="C71" s="331"/>
      <c r="D71" s="331"/>
      <c r="E71" s="188"/>
      <c r="F71" s="188"/>
      <c r="G71" s="188"/>
      <c r="H71" s="188"/>
      <c r="I71" s="188"/>
      <c r="J71" s="93"/>
      <c r="K71" s="93"/>
      <c r="L71" s="93"/>
      <c r="M71" s="93"/>
      <c r="N71" s="93"/>
      <c r="O71" s="93"/>
      <c r="P71" s="93"/>
      <c r="Q71" s="93"/>
      <c r="R71" s="215"/>
      <c r="S71" s="215"/>
      <c r="T71" s="215"/>
      <c r="U71" s="215"/>
      <c r="V71" s="215"/>
      <c r="W71" s="215"/>
      <c r="X71" s="215"/>
      <c r="Y71" s="215"/>
      <c r="Z71" s="93"/>
    </row>
    <row r="72" spans="1:36" ht="21">
      <c r="B72" s="215"/>
      <c r="C72" s="215"/>
      <c r="D72" s="215"/>
      <c r="E72" s="215"/>
      <c r="F72" s="215"/>
      <c r="G72" s="215"/>
      <c r="H72" s="215"/>
      <c r="I72" s="215"/>
      <c r="J72" s="215"/>
      <c r="K72" s="215"/>
      <c r="L72" s="215"/>
      <c r="M72" s="215"/>
      <c r="N72" s="215"/>
      <c r="O72" s="215"/>
      <c r="P72" s="215"/>
      <c r="Q72" s="215"/>
      <c r="R72" s="215"/>
      <c r="S72" s="215"/>
      <c r="T72" s="215"/>
      <c r="U72" s="215"/>
      <c r="V72" s="215"/>
      <c r="W72" s="215"/>
      <c r="X72" s="215"/>
      <c r="Y72" s="215"/>
    </row>
    <row r="73" spans="1:36">
      <c r="C73" s="250" t="s">
        <v>380</v>
      </c>
    </row>
  </sheetData>
  <mergeCells count="47">
    <mergeCell ref="M8:N8"/>
    <mergeCell ref="O8:O9"/>
    <mergeCell ref="AB6:AB9"/>
    <mergeCell ref="P8:Q8"/>
    <mergeCell ref="R8:S8"/>
    <mergeCell ref="T8:U8"/>
    <mergeCell ref="V8:W8"/>
    <mergeCell ref="P7:X7"/>
    <mergeCell ref="Z6:Z9"/>
    <mergeCell ref="AA6:AA9"/>
    <mergeCell ref="Y6:Y9"/>
    <mergeCell ref="X8:X9"/>
    <mergeCell ref="A19:C19"/>
    <mergeCell ref="A14:C14"/>
    <mergeCell ref="G8:H8"/>
    <mergeCell ref="I8:J8"/>
    <mergeCell ref="K8:L8"/>
    <mergeCell ref="E8:E9"/>
    <mergeCell ref="F8:F9"/>
    <mergeCell ref="A43:AE43"/>
    <mergeCell ref="A41:C41"/>
    <mergeCell ref="A32:C32"/>
    <mergeCell ref="A29:C29"/>
    <mergeCell ref="A26:C26"/>
    <mergeCell ref="A40:C40"/>
    <mergeCell ref="B37:C37"/>
    <mergeCell ref="B39:C39"/>
    <mergeCell ref="B35:C35"/>
    <mergeCell ref="B34:C34"/>
    <mergeCell ref="B38:C38"/>
    <mergeCell ref="B36:C36"/>
    <mergeCell ref="AD6:AD9"/>
    <mergeCell ref="A1:AD1"/>
    <mergeCell ref="A2:B2"/>
    <mergeCell ref="H2:P2"/>
    <mergeCell ref="A3:B3"/>
    <mergeCell ref="AC6:AC9"/>
    <mergeCell ref="A5:F5"/>
    <mergeCell ref="G5:AE5"/>
    <mergeCell ref="A6:A9"/>
    <mergeCell ref="B6:B9"/>
    <mergeCell ref="C6:C9"/>
    <mergeCell ref="D6:F7"/>
    <mergeCell ref="D8:D9"/>
    <mergeCell ref="G7:O7"/>
    <mergeCell ref="G6:X6"/>
    <mergeCell ref="AE6:AE9"/>
  </mergeCells>
  <pageMargins left="0.23622047244094488" right="0.23622047244094488" top="0.74803149606299213" bottom="0.74803149606299213" header="0.31496062992125984" footer="0.31496062992125984"/>
  <pageSetup paperSize="9" scale="55" fitToHeight="0" orientation="landscape" r:id="rId1"/>
  <rowBreaks count="1" manualBreakCount="1">
    <brk id="42" max="3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7"/>
  <sheetViews>
    <sheetView zoomScale="80" zoomScaleNormal="80" zoomScaleSheetLayoutView="80" workbookViewId="0">
      <pane xSplit="30" ySplit="9" topLeftCell="AE15" activePane="bottomRight" state="frozen"/>
      <selection pane="topRight" activeCell="AE1" sqref="AE1"/>
      <selection pane="bottomLeft" activeCell="A10" sqref="A10"/>
      <selection pane="bottomRight" activeCell="A36" sqref="A36:C36"/>
    </sheetView>
  </sheetViews>
  <sheetFormatPr defaultRowHeight="15"/>
  <cols>
    <col min="1" max="1" width="6.28515625" style="94" customWidth="1"/>
    <col min="2" max="2" width="53.28515625" customWidth="1"/>
    <col min="3" max="3" width="22.7109375" customWidth="1"/>
    <col min="4" max="4" width="7.28515625" customWidth="1"/>
    <col min="5" max="5" width="9.7109375" customWidth="1"/>
    <col min="6" max="6" width="6" customWidth="1"/>
    <col min="7" max="14" width="7" customWidth="1"/>
    <col min="15" max="15" width="6.42578125" customWidth="1"/>
    <col min="16" max="23" width="5.85546875" customWidth="1"/>
    <col min="24" max="24" width="5.42578125" customWidth="1"/>
    <col min="25" max="25" width="11" customWidth="1"/>
    <col min="26" max="28" width="8.140625" customWidth="1"/>
    <col min="29" max="29" width="8.85546875" customWidth="1"/>
    <col min="30" max="30" width="10.7109375" customWidth="1"/>
    <col min="31" max="31" width="9.42578125" customWidth="1"/>
    <col min="35" max="35" width="8.5703125" customWidth="1"/>
  </cols>
  <sheetData>
    <row r="1" spans="1:32" s="5" customFormat="1" ht="39" customHeight="1">
      <c r="A1" s="412" t="s">
        <v>250</v>
      </c>
      <c r="B1" s="412"/>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20"/>
    </row>
    <row r="2" spans="1:32" s="5" customFormat="1" ht="42.75" customHeight="1">
      <c r="A2" s="378" t="s">
        <v>316</v>
      </c>
      <c r="B2" s="379"/>
      <c r="C2" s="160" t="s">
        <v>58</v>
      </c>
      <c r="D2" s="156"/>
      <c r="E2" s="161"/>
      <c r="F2" s="161"/>
      <c r="G2" s="161"/>
      <c r="H2" s="423" t="s">
        <v>92</v>
      </c>
      <c r="I2" s="423"/>
      <c r="J2" s="423"/>
      <c r="K2" s="423"/>
      <c r="L2" s="423"/>
      <c r="M2" s="423"/>
      <c r="N2" s="423"/>
      <c r="O2" s="423"/>
      <c r="P2" s="423"/>
      <c r="Q2" s="162"/>
      <c r="R2" s="162"/>
      <c r="S2" s="162"/>
      <c r="T2" s="162"/>
      <c r="U2" s="162"/>
      <c r="V2" s="162"/>
      <c r="W2" s="162"/>
      <c r="X2" s="162"/>
      <c r="Y2" s="162"/>
      <c r="Z2" s="162"/>
      <c r="AA2" s="162"/>
      <c r="AB2" s="162"/>
      <c r="AC2" s="162"/>
      <c r="AD2" s="162"/>
      <c r="AE2" s="162"/>
      <c r="AF2" s="24"/>
    </row>
    <row r="3" spans="1:32" s="5" customFormat="1" ht="42.75" customHeight="1">
      <c r="A3" s="432" t="s">
        <v>79</v>
      </c>
      <c r="B3" s="433"/>
      <c r="C3" s="163"/>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24"/>
    </row>
    <row r="4" spans="1:32" s="5" customFormat="1" ht="28.5" customHeight="1">
      <c r="A4" s="212"/>
      <c r="B4" s="156" t="s">
        <v>393</v>
      </c>
      <c r="C4" s="27"/>
      <c r="D4" s="25"/>
      <c r="E4" s="90"/>
      <c r="F4" s="25"/>
      <c r="G4" s="26"/>
      <c r="H4" s="25"/>
      <c r="I4" s="26"/>
      <c r="J4" s="165"/>
      <c r="K4" s="165"/>
      <c r="L4" s="165"/>
      <c r="M4" s="165"/>
      <c r="N4" s="165"/>
      <c r="O4" s="165"/>
      <c r="P4" s="165"/>
      <c r="Q4" s="165"/>
      <c r="R4" s="165"/>
      <c r="S4" s="165"/>
      <c r="T4" s="165"/>
      <c r="U4" s="165"/>
      <c r="V4" s="165"/>
      <c r="W4" s="165"/>
      <c r="X4" s="165"/>
      <c r="Y4" s="165"/>
      <c r="Z4" s="165"/>
      <c r="AA4" s="165"/>
      <c r="AB4" s="165"/>
      <c r="AC4" s="165"/>
      <c r="AD4" s="165"/>
      <c r="AE4" s="165"/>
      <c r="AF4" s="19"/>
    </row>
    <row r="5" spans="1:32" ht="15" customHeight="1">
      <c r="A5" s="458"/>
      <c r="B5" s="459"/>
      <c r="C5" s="459"/>
      <c r="D5" s="459"/>
      <c r="E5" s="459"/>
      <c r="F5" s="460"/>
      <c r="G5" s="417" t="s">
        <v>32</v>
      </c>
      <c r="H5" s="418"/>
      <c r="I5" s="418"/>
      <c r="J5" s="418"/>
      <c r="K5" s="418"/>
      <c r="L5" s="418"/>
      <c r="M5" s="418"/>
      <c r="N5" s="418"/>
      <c r="O5" s="418"/>
      <c r="P5" s="418"/>
      <c r="Q5" s="418"/>
      <c r="R5" s="418"/>
      <c r="S5" s="418"/>
      <c r="T5" s="418"/>
      <c r="U5" s="418"/>
      <c r="V5" s="418"/>
      <c r="W5" s="418"/>
      <c r="X5" s="418"/>
      <c r="Y5" s="418"/>
      <c r="Z5" s="418"/>
      <c r="AA5" s="418"/>
      <c r="AB5" s="418"/>
      <c r="AC5" s="418"/>
      <c r="AD5" s="418"/>
      <c r="AE5" s="419"/>
      <c r="AF5" s="16"/>
    </row>
    <row r="6" spans="1:32" ht="15" customHeight="1">
      <c r="A6" s="448" t="s">
        <v>26</v>
      </c>
      <c r="B6" s="382" t="s">
        <v>27</v>
      </c>
      <c r="C6" s="382" t="s">
        <v>28</v>
      </c>
      <c r="D6" s="407" t="s">
        <v>153</v>
      </c>
      <c r="E6" s="407"/>
      <c r="F6" s="407"/>
      <c r="G6" s="461" t="s">
        <v>93</v>
      </c>
      <c r="H6" s="462"/>
      <c r="I6" s="462"/>
      <c r="J6" s="462"/>
      <c r="K6" s="462"/>
      <c r="L6" s="462"/>
      <c r="M6" s="462"/>
      <c r="N6" s="462"/>
      <c r="O6" s="462"/>
      <c r="P6" s="462"/>
      <c r="Q6" s="462"/>
      <c r="R6" s="462"/>
      <c r="S6" s="462"/>
      <c r="T6" s="462"/>
      <c r="U6" s="462"/>
      <c r="V6" s="462"/>
      <c r="W6" s="462"/>
      <c r="X6" s="463"/>
      <c r="Y6" s="396" t="s">
        <v>35</v>
      </c>
      <c r="Z6" s="396" t="s">
        <v>2</v>
      </c>
      <c r="AA6" s="396" t="s">
        <v>166</v>
      </c>
      <c r="AB6" s="396" t="s">
        <v>167</v>
      </c>
      <c r="AC6" s="396" t="s">
        <v>2</v>
      </c>
      <c r="AD6" s="396" t="s">
        <v>37</v>
      </c>
      <c r="AE6" s="396" t="s">
        <v>36</v>
      </c>
    </row>
    <row r="7" spans="1:32" ht="15" customHeight="1">
      <c r="A7" s="448"/>
      <c r="B7" s="382"/>
      <c r="C7" s="382"/>
      <c r="D7" s="407"/>
      <c r="E7" s="407"/>
      <c r="F7" s="407"/>
      <c r="G7" s="403" t="s">
        <v>94</v>
      </c>
      <c r="H7" s="404"/>
      <c r="I7" s="404"/>
      <c r="J7" s="404"/>
      <c r="K7" s="404"/>
      <c r="L7" s="404"/>
      <c r="M7" s="404"/>
      <c r="N7" s="404"/>
      <c r="O7" s="405"/>
      <c r="P7" s="398" t="s">
        <v>95</v>
      </c>
      <c r="Q7" s="420"/>
      <c r="R7" s="420"/>
      <c r="S7" s="420"/>
      <c r="T7" s="420"/>
      <c r="U7" s="420"/>
      <c r="V7" s="420"/>
      <c r="W7" s="420"/>
      <c r="X7" s="399"/>
      <c r="Y7" s="397"/>
      <c r="Z7" s="397"/>
      <c r="AA7" s="397"/>
      <c r="AB7" s="397"/>
      <c r="AC7" s="397"/>
      <c r="AD7" s="397"/>
      <c r="AE7" s="397"/>
    </row>
    <row r="8" spans="1:32" ht="31.5" customHeight="1">
      <c r="A8" s="449"/>
      <c r="B8" s="383"/>
      <c r="C8" s="383"/>
      <c r="D8" s="383" t="s">
        <v>0</v>
      </c>
      <c r="E8" s="383" t="s">
        <v>29</v>
      </c>
      <c r="F8" s="383" t="s">
        <v>30</v>
      </c>
      <c r="G8" s="403" t="s">
        <v>245</v>
      </c>
      <c r="H8" s="405"/>
      <c r="I8" s="403" t="s">
        <v>246</v>
      </c>
      <c r="J8" s="405"/>
      <c r="K8" s="403" t="s">
        <v>247</v>
      </c>
      <c r="L8" s="405"/>
      <c r="M8" s="403" t="s">
        <v>248</v>
      </c>
      <c r="N8" s="405"/>
      <c r="O8" s="421" t="s">
        <v>1</v>
      </c>
      <c r="P8" s="398" t="s">
        <v>245</v>
      </c>
      <c r="Q8" s="399"/>
      <c r="R8" s="398" t="s">
        <v>246</v>
      </c>
      <c r="S8" s="399"/>
      <c r="T8" s="398" t="s">
        <v>247</v>
      </c>
      <c r="U8" s="399"/>
      <c r="V8" s="398" t="s">
        <v>248</v>
      </c>
      <c r="W8" s="399"/>
      <c r="X8" s="400" t="s">
        <v>1</v>
      </c>
      <c r="Y8" s="397"/>
      <c r="Z8" s="397"/>
      <c r="AA8" s="397"/>
      <c r="AB8" s="397"/>
      <c r="AC8" s="397"/>
      <c r="AD8" s="397"/>
      <c r="AE8" s="397"/>
    </row>
    <row r="9" spans="1:32" ht="50.25" customHeight="1">
      <c r="A9" s="448"/>
      <c r="B9" s="382"/>
      <c r="C9" s="382"/>
      <c r="D9" s="447"/>
      <c r="E9" s="447"/>
      <c r="F9" s="447"/>
      <c r="G9" s="115" t="s">
        <v>33</v>
      </c>
      <c r="H9" s="115" t="s">
        <v>34</v>
      </c>
      <c r="I9" s="115" t="s">
        <v>33</v>
      </c>
      <c r="J9" s="115" t="s">
        <v>34</v>
      </c>
      <c r="K9" s="115" t="s">
        <v>33</v>
      </c>
      <c r="L9" s="115" t="s">
        <v>34</v>
      </c>
      <c r="M9" s="115" t="s">
        <v>33</v>
      </c>
      <c r="N9" s="115" t="s">
        <v>34</v>
      </c>
      <c r="O9" s="422"/>
      <c r="P9" s="116" t="s">
        <v>33</v>
      </c>
      <c r="Q9" s="116" t="s">
        <v>34</v>
      </c>
      <c r="R9" s="116" t="s">
        <v>33</v>
      </c>
      <c r="S9" s="116" t="s">
        <v>34</v>
      </c>
      <c r="T9" s="116" t="s">
        <v>33</v>
      </c>
      <c r="U9" s="116" t="s">
        <v>34</v>
      </c>
      <c r="V9" s="116" t="s">
        <v>33</v>
      </c>
      <c r="W9" s="116" t="s">
        <v>34</v>
      </c>
      <c r="X9" s="401"/>
      <c r="Y9" s="397"/>
      <c r="Z9" s="397"/>
      <c r="AA9" s="397"/>
      <c r="AB9" s="397"/>
      <c r="AC9" s="397"/>
      <c r="AD9" s="397"/>
      <c r="AE9" s="397"/>
    </row>
    <row r="10" spans="1:32" ht="26.25" customHeight="1">
      <c r="A10" s="166" t="s">
        <v>259</v>
      </c>
      <c r="B10" s="128"/>
      <c r="C10" s="129"/>
      <c r="D10" s="128"/>
      <c r="E10" s="128"/>
      <c r="F10" s="128"/>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2"/>
    </row>
    <row r="11" spans="1:32" ht="29.25" customHeight="1">
      <c r="A11" s="96">
        <v>5.0999999999999996</v>
      </c>
      <c r="B11" s="17" t="s">
        <v>86</v>
      </c>
      <c r="C11" s="123" t="str">
        <f>'Fully study plan'!C41</f>
        <v>0912.4.LEK.C.Pe</v>
      </c>
      <c r="D11" s="269">
        <v>11</v>
      </c>
      <c r="E11" s="122" t="s">
        <v>270</v>
      </c>
      <c r="F11" s="124"/>
      <c r="G11" s="29">
        <v>15</v>
      </c>
      <c r="H11" s="302">
        <v>20</v>
      </c>
      <c r="I11" s="29">
        <v>15</v>
      </c>
      <c r="J11" s="302">
        <v>25</v>
      </c>
      <c r="K11" s="29">
        <v>25</v>
      </c>
      <c r="L11" s="29"/>
      <c r="M11" s="29"/>
      <c r="N11" s="29"/>
      <c r="O11" s="29">
        <v>4</v>
      </c>
      <c r="P11" s="31">
        <v>15</v>
      </c>
      <c r="Q11" s="31">
        <v>25</v>
      </c>
      <c r="R11" s="31">
        <v>25</v>
      </c>
      <c r="S11" s="31">
        <v>25</v>
      </c>
      <c r="T11" s="31">
        <v>35</v>
      </c>
      <c r="U11" s="31"/>
      <c r="V11" s="31"/>
      <c r="W11" s="31"/>
      <c r="X11" s="31">
        <v>5</v>
      </c>
      <c r="Y11" s="23">
        <f t="shared" ref="Y11:Y17" si="0">SUM(G11,P11,I11,K11,M11,R11,T11,V11)</f>
        <v>130</v>
      </c>
      <c r="Z11" s="23">
        <f t="shared" ref="Z11:Z17" si="1">SUM(G11,P11)</f>
        <v>30</v>
      </c>
      <c r="AA11" s="23">
        <f t="shared" ref="AA11:AA17" si="2">SUM(I11,R11)</f>
        <v>40</v>
      </c>
      <c r="AB11" s="23">
        <f t="shared" ref="AB11:AB17" si="3">SUM(K11,T11)</f>
        <v>60</v>
      </c>
      <c r="AC11" s="23">
        <f t="shared" ref="AC11:AC17" si="4">SUM(M11,V11)</f>
        <v>0</v>
      </c>
      <c r="AD11" s="23">
        <f t="shared" ref="AD11:AD17" si="5">SUM(G11,H11,I11,J11,K11,L11,M11,N11,P11,Q11,R11,S11,T11,V11,U11,W11)</f>
        <v>225</v>
      </c>
      <c r="AE11" s="23">
        <f t="shared" ref="AE11:AE16" si="6">SUM(O11,X11)</f>
        <v>9</v>
      </c>
    </row>
    <row r="12" spans="1:32" ht="27.75" customHeight="1">
      <c r="A12" s="96">
        <v>5.2</v>
      </c>
      <c r="B12" s="17" t="s">
        <v>87</v>
      </c>
      <c r="C12" s="123" t="str">
        <f>'Fully study plan'!C42</f>
        <v>0912.4.LEK.C.IM</v>
      </c>
      <c r="D12" s="269">
        <v>11</v>
      </c>
      <c r="E12" s="122" t="s">
        <v>356</v>
      </c>
      <c r="F12" s="124"/>
      <c r="G12" s="29">
        <v>15</v>
      </c>
      <c r="H12" s="29">
        <v>10</v>
      </c>
      <c r="I12" s="29">
        <v>15</v>
      </c>
      <c r="J12" s="29">
        <v>10</v>
      </c>
      <c r="K12" s="29">
        <v>25</v>
      </c>
      <c r="L12" s="29"/>
      <c r="M12" s="29"/>
      <c r="N12" s="29"/>
      <c r="O12" s="29">
        <v>3</v>
      </c>
      <c r="P12" s="31">
        <v>15</v>
      </c>
      <c r="Q12" s="31">
        <v>20</v>
      </c>
      <c r="R12" s="31">
        <v>15</v>
      </c>
      <c r="S12" s="31">
        <v>10</v>
      </c>
      <c r="T12" s="31">
        <v>15</v>
      </c>
      <c r="U12" s="31"/>
      <c r="V12" s="31"/>
      <c r="W12" s="31"/>
      <c r="X12" s="31">
        <v>3</v>
      </c>
      <c r="Y12" s="23">
        <f t="shared" si="0"/>
        <v>100</v>
      </c>
      <c r="Z12" s="23">
        <f t="shared" si="1"/>
        <v>30</v>
      </c>
      <c r="AA12" s="23">
        <f t="shared" si="2"/>
        <v>30</v>
      </c>
      <c r="AB12" s="23">
        <f t="shared" si="3"/>
        <v>40</v>
      </c>
      <c r="AC12" s="23">
        <f t="shared" si="4"/>
        <v>0</v>
      </c>
      <c r="AD12" s="23">
        <f t="shared" si="5"/>
        <v>150</v>
      </c>
      <c r="AE12" s="23">
        <f t="shared" si="6"/>
        <v>6</v>
      </c>
    </row>
    <row r="13" spans="1:32" ht="24" customHeight="1">
      <c r="A13" s="96">
        <v>5.4</v>
      </c>
      <c r="B13" s="17" t="s">
        <v>96</v>
      </c>
      <c r="C13" s="123" t="str">
        <f>'Fully study plan'!C45</f>
        <v>0912.4.LEK.C.N</v>
      </c>
      <c r="D13" s="269">
        <v>7</v>
      </c>
      <c r="E13" s="122">
        <v>7</v>
      </c>
      <c r="F13" s="124"/>
      <c r="G13" s="29">
        <v>15</v>
      </c>
      <c r="H13" s="302">
        <v>15</v>
      </c>
      <c r="I13" s="29">
        <v>15</v>
      </c>
      <c r="J13" s="302">
        <v>25</v>
      </c>
      <c r="K13" s="29">
        <v>30</v>
      </c>
      <c r="L13" s="29"/>
      <c r="M13" s="29"/>
      <c r="N13" s="29"/>
      <c r="O13" s="29">
        <v>4</v>
      </c>
      <c r="P13" s="31"/>
      <c r="Q13" s="31"/>
      <c r="R13" s="31"/>
      <c r="S13" s="31"/>
      <c r="T13" s="31"/>
      <c r="U13" s="31"/>
      <c r="V13" s="31"/>
      <c r="W13" s="31"/>
      <c r="X13" s="31"/>
      <c r="Y13" s="23">
        <f t="shared" si="0"/>
        <v>60</v>
      </c>
      <c r="Z13" s="23">
        <f t="shared" si="1"/>
        <v>15</v>
      </c>
      <c r="AA13" s="23">
        <f t="shared" si="2"/>
        <v>15</v>
      </c>
      <c r="AB13" s="23">
        <f t="shared" si="3"/>
        <v>30</v>
      </c>
      <c r="AC13" s="23">
        <f t="shared" si="4"/>
        <v>0</v>
      </c>
      <c r="AD13" s="23">
        <f t="shared" si="5"/>
        <v>100</v>
      </c>
      <c r="AE13" s="23">
        <f t="shared" si="6"/>
        <v>4</v>
      </c>
    </row>
    <row r="14" spans="1:32" ht="24" customHeight="1">
      <c r="A14" s="96">
        <v>5.5</v>
      </c>
      <c r="B14" s="17" t="s">
        <v>97</v>
      </c>
      <c r="C14" s="123" t="str">
        <f>'Fully study plan'!C46</f>
        <v>0912.4.LEK.C.Ps</v>
      </c>
      <c r="D14" s="269">
        <v>12</v>
      </c>
      <c r="E14" s="122">
        <v>8</v>
      </c>
      <c r="F14" s="124"/>
      <c r="G14" s="29"/>
      <c r="H14" s="29"/>
      <c r="I14" s="29"/>
      <c r="J14" s="29"/>
      <c r="K14" s="29"/>
      <c r="L14" s="29"/>
      <c r="M14" s="29"/>
      <c r="N14" s="29"/>
      <c r="O14" s="29"/>
      <c r="P14" s="303">
        <v>25</v>
      </c>
      <c r="Q14" s="303">
        <v>20</v>
      </c>
      <c r="R14" s="303">
        <v>35</v>
      </c>
      <c r="S14" s="303">
        <v>20</v>
      </c>
      <c r="T14" s="31">
        <v>25</v>
      </c>
      <c r="U14" s="31"/>
      <c r="V14" s="31"/>
      <c r="W14" s="31"/>
      <c r="X14" s="303">
        <v>5</v>
      </c>
      <c r="Y14" s="305">
        <f t="shared" si="0"/>
        <v>85</v>
      </c>
      <c r="Z14" s="305">
        <f t="shared" si="1"/>
        <v>25</v>
      </c>
      <c r="AA14" s="305">
        <f t="shared" si="2"/>
        <v>35</v>
      </c>
      <c r="AB14" s="23">
        <f t="shared" si="3"/>
        <v>25</v>
      </c>
      <c r="AC14" s="23">
        <f t="shared" si="4"/>
        <v>0</v>
      </c>
      <c r="AD14" s="305">
        <f t="shared" si="5"/>
        <v>125</v>
      </c>
      <c r="AE14" s="305">
        <f t="shared" si="6"/>
        <v>5</v>
      </c>
    </row>
    <row r="15" spans="1:32" ht="24" customHeight="1">
      <c r="A15" s="96">
        <v>5.6</v>
      </c>
      <c r="B15" s="17" t="s">
        <v>98</v>
      </c>
      <c r="C15" s="123" t="str">
        <f>'Fully study plan'!C47</f>
        <v>0912.4.LEK.C.On</v>
      </c>
      <c r="D15" s="269">
        <v>7</v>
      </c>
      <c r="E15" s="122">
        <v>7</v>
      </c>
      <c r="F15" s="124"/>
      <c r="G15" s="302">
        <v>25</v>
      </c>
      <c r="H15" s="302">
        <v>15</v>
      </c>
      <c r="I15" s="302">
        <v>35</v>
      </c>
      <c r="J15" s="302">
        <v>25</v>
      </c>
      <c r="K15" s="29">
        <v>25</v>
      </c>
      <c r="L15" s="29"/>
      <c r="M15" s="29"/>
      <c r="N15" s="29"/>
      <c r="O15" s="302">
        <v>5</v>
      </c>
      <c r="P15" s="31"/>
      <c r="Q15" s="31"/>
      <c r="R15" s="31"/>
      <c r="S15" s="31"/>
      <c r="T15" s="31"/>
      <c r="U15" s="31"/>
      <c r="V15" s="31"/>
      <c r="W15" s="31"/>
      <c r="X15" s="31"/>
      <c r="Y15" s="305">
        <f t="shared" si="0"/>
        <v>85</v>
      </c>
      <c r="Z15" s="305">
        <f t="shared" si="1"/>
        <v>25</v>
      </c>
      <c r="AA15" s="305">
        <f t="shared" si="2"/>
        <v>35</v>
      </c>
      <c r="AB15" s="23">
        <f t="shared" si="3"/>
        <v>25</v>
      </c>
      <c r="AC15" s="23">
        <f t="shared" si="4"/>
        <v>0</v>
      </c>
      <c r="AD15" s="305">
        <f t="shared" si="5"/>
        <v>125</v>
      </c>
      <c r="AE15" s="305">
        <v>5</v>
      </c>
    </row>
    <row r="16" spans="1:32" ht="24" customHeight="1">
      <c r="A16" s="96">
        <v>5.9</v>
      </c>
      <c r="B16" s="17" t="s">
        <v>99</v>
      </c>
      <c r="C16" s="123" t="str">
        <f>'Fully study plan'!C50</f>
        <v>0912.4.LEK.C.ID</v>
      </c>
      <c r="D16" s="269">
        <v>7</v>
      </c>
      <c r="E16" s="122">
        <v>7</v>
      </c>
      <c r="F16" s="124"/>
      <c r="G16" s="29">
        <v>20</v>
      </c>
      <c r="H16" s="29">
        <v>15</v>
      </c>
      <c r="I16" s="29">
        <v>15</v>
      </c>
      <c r="J16" s="29">
        <v>10</v>
      </c>
      <c r="K16" s="29">
        <v>15</v>
      </c>
      <c r="L16" s="29"/>
      <c r="M16" s="29"/>
      <c r="N16" s="29"/>
      <c r="O16" s="29">
        <v>3</v>
      </c>
      <c r="P16" s="31"/>
      <c r="Q16" s="31"/>
      <c r="R16" s="31"/>
      <c r="S16" s="31"/>
      <c r="T16" s="31"/>
      <c r="U16" s="31"/>
      <c r="V16" s="31"/>
      <c r="W16" s="31"/>
      <c r="X16" s="31"/>
      <c r="Y16" s="23">
        <f t="shared" si="0"/>
        <v>50</v>
      </c>
      <c r="Z16" s="23">
        <f t="shared" si="1"/>
        <v>20</v>
      </c>
      <c r="AA16" s="23">
        <f t="shared" si="2"/>
        <v>15</v>
      </c>
      <c r="AB16" s="23">
        <f t="shared" si="3"/>
        <v>15</v>
      </c>
      <c r="AC16" s="23">
        <f t="shared" si="4"/>
        <v>0</v>
      </c>
      <c r="AD16" s="23">
        <f t="shared" si="5"/>
        <v>75</v>
      </c>
      <c r="AE16" s="23">
        <f t="shared" si="6"/>
        <v>3</v>
      </c>
    </row>
    <row r="17" spans="1:31" ht="24" customHeight="1">
      <c r="A17" s="196">
        <v>5.0999999999999996</v>
      </c>
      <c r="B17" s="17" t="s">
        <v>100</v>
      </c>
      <c r="C17" s="123" t="str">
        <f>'Fully study plan'!C51</f>
        <v>0912.4.LEK.C.Rh</v>
      </c>
      <c r="D17" s="269">
        <v>7</v>
      </c>
      <c r="E17" s="122">
        <v>7</v>
      </c>
      <c r="F17" s="124"/>
      <c r="G17" s="302">
        <v>25</v>
      </c>
      <c r="H17" s="302">
        <v>15</v>
      </c>
      <c r="I17" s="302">
        <v>25</v>
      </c>
      <c r="J17" s="29">
        <v>15</v>
      </c>
      <c r="K17" s="29">
        <v>20</v>
      </c>
      <c r="L17" s="29"/>
      <c r="M17" s="29"/>
      <c r="N17" s="29"/>
      <c r="O17" s="302">
        <v>4</v>
      </c>
      <c r="P17" s="31"/>
      <c r="Q17" s="31"/>
      <c r="R17" s="31"/>
      <c r="S17" s="31"/>
      <c r="T17" s="31"/>
      <c r="U17" s="31"/>
      <c r="V17" s="31"/>
      <c r="W17" s="31"/>
      <c r="X17" s="31"/>
      <c r="Y17" s="305">
        <f t="shared" si="0"/>
        <v>70</v>
      </c>
      <c r="Z17" s="305">
        <f t="shared" si="1"/>
        <v>25</v>
      </c>
      <c r="AA17" s="305">
        <f t="shared" si="2"/>
        <v>25</v>
      </c>
      <c r="AB17" s="23">
        <f t="shared" si="3"/>
        <v>20</v>
      </c>
      <c r="AC17" s="23">
        <f t="shared" si="4"/>
        <v>0</v>
      </c>
      <c r="AD17" s="305">
        <f t="shared" si="5"/>
        <v>100</v>
      </c>
      <c r="AE17" s="305">
        <v>4</v>
      </c>
    </row>
    <row r="18" spans="1:31" s="93" customFormat="1" ht="24" customHeight="1">
      <c r="A18" s="196">
        <v>5.12</v>
      </c>
      <c r="B18" s="17" t="s">
        <v>101</v>
      </c>
      <c r="C18" s="123" t="str">
        <f>'Fully study plan'!C53</f>
        <v>0912.4.LEK.C.CP</v>
      </c>
      <c r="D18" s="269">
        <v>8</v>
      </c>
      <c r="E18" s="122">
        <v>8</v>
      </c>
      <c r="F18" s="124"/>
      <c r="G18" s="29"/>
      <c r="H18" s="29"/>
      <c r="I18" s="29"/>
      <c r="J18" s="29"/>
      <c r="K18" s="29"/>
      <c r="L18" s="29"/>
      <c r="M18" s="29"/>
      <c r="N18" s="29"/>
      <c r="O18" s="29"/>
      <c r="P18" s="31">
        <v>30</v>
      </c>
      <c r="Q18" s="31">
        <v>20</v>
      </c>
      <c r="R18" s="31">
        <v>35</v>
      </c>
      <c r="S18" s="31">
        <v>15</v>
      </c>
      <c r="T18" s="31"/>
      <c r="U18" s="31"/>
      <c r="V18" s="31"/>
      <c r="W18" s="31"/>
      <c r="X18" s="31">
        <v>4</v>
      </c>
      <c r="Y18" s="23">
        <f>SUM(G18,P18,I18,K18,M18,R18,T18,V18)</f>
        <v>65</v>
      </c>
      <c r="Z18" s="23">
        <f>SUM(G18,P18)</f>
        <v>30</v>
      </c>
      <c r="AA18" s="23">
        <f>SUM(I18,R18)</f>
        <v>35</v>
      </c>
      <c r="AB18" s="23">
        <f>SUM(K18,T18)</f>
        <v>0</v>
      </c>
      <c r="AC18" s="23">
        <f>SUM(M18,V18)</f>
        <v>0</v>
      </c>
      <c r="AD18" s="23">
        <f>SUM(G18,H18,I18,J18,K18,L18,M18,N18,P18,Q18,R18,S18,T18,V18,U18,W18)</f>
        <v>100</v>
      </c>
      <c r="AE18" s="23">
        <f>SUM(O18,X18)</f>
        <v>4</v>
      </c>
    </row>
    <row r="19" spans="1:31" ht="15.75">
      <c r="A19" s="385" t="s">
        <v>24</v>
      </c>
      <c r="B19" s="440"/>
      <c r="C19" s="386"/>
      <c r="D19" s="126"/>
      <c r="E19" s="136"/>
      <c r="F19" s="126"/>
      <c r="G19" s="308">
        <f>SUM(G11:G18)</f>
        <v>115</v>
      </c>
      <c r="H19" s="308">
        <f>SUM(H11:H18)</f>
        <v>90</v>
      </c>
      <c r="I19" s="308">
        <f t="shared" ref="I19:AE19" si="7">SUM(I11:I18)</f>
        <v>120</v>
      </c>
      <c r="J19" s="308">
        <f t="shared" si="7"/>
        <v>110</v>
      </c>
      <c r="K19" s="134">
        <f>SUM(K11:K18)</f>
        <v>140</v>
      </c>
      <c r="L19" s="134">
        <f t="shared" si="7"/>
        <v>0</v>
      </c>
      <c r="M19" s="134">
        <f>SUM(M11:M18)</f>
        <v>0</v>
      </c>
      <c r="N19" s="134">
        <f t="shared" si="7"/>
        <v>0</v>
      </c>
      <c r="O19" s="308">
        <f t="shared" si="7"/>
        <v>23</v>
      </c>
      <c r="P19" s="308">
        <f t="shared" si="7"/>
        <v>85</v>
      </c>
      <c r="Q19" s="308">
        <f t="shared" si="7"/>
        <v>85</v>
      </c>
      <c r="R19" s="308">
        <f t="shared" si="7"/>
        <v>110</v>
      </c>
      <c r="S19" s="308">
        <f>SUM(S11:S18)</f>
        <v>70</v>
      </c>
      <c r="T19" s="134">
        <f t="shared" si="7"/>
        <v>75</v>
      </c>
      <c r="U19" s="134">
        <f t="shared" si="7"/>
        <v>0</v>
      </c>
      <c r="V19" s="134">
        <f>SUM(V11:V18)</f>
        <v>0</v>
      </c>
      <c r="W19" s="134">
        <f t="shared" si="7"/>
        <v>0</v>
      </c>
      <c r="X19" s="308">
        <f t="shared" si="7"/>
        <v>17</v>
      </c>
      <c r="Y19" s="308">
        <f t="shared" si="7"/>
        <v>645</v>
      </c>
      <c r="Z19" s="308">
        <f t="shared" si="7"/>
        <v>200</v>
      </c>
      <c r="AA19" s="308">
        <f t="shared" si="7"/>
        <v>230</v>
      </c>
      <c r="AB19" s="134">
        <f t="shared" si="7"/>
        <v>215</v>
      </c>
      <c r="AC19" s="134">
        <f t="shared" si="7"/>
        <v>0</v>
      </c>
      <c r="AD19" s="308">
        <f t="shared" si="7"/>
        <v>1000</v>
      </c>
      <c r="AE19" s="308">
        <f t="shared" si="7"/>
        <v>40</v>
      </c>
    </row>
    <row r="20" spans="1:31" ht="25.5" customHeight="1">
      <c r="A20" s="166" t="s">
        <v>260</v>
      </c>
      <c r="B20" s="128"/>
      <c r="C20" s="129"/>
      <c r="D20" s="128"/>
      <c r="E20" s="137"/>
      <c r="F20" s="128"/>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2"/>
    </row>
    <row r="21" spans="1:31" ht="25.5" customHeight="1">
      <c r="A21" s="96">
        <v>6.1</v>
      </c>
      <c r="B21" s="17" t="s">
        <v>102</v>
      </c>
      <c r="C21" s="123" t="str">
        <f>'Fully study plan'!C56</f>
        <v>0912.4.LEK.C.AIC</v>
      </c>
      <c r="D21" s="269">
        <v>8</v>
      </c>
      <c r="E21" s="122" t="s">
        <v>575</v>
      </c>
      <c r="F21" s="124"/>
      <c r="G21" s="29">
        <v>15</v>
      </c>
      <c r="H21" s="29">
        <v>10</v>
      </c>
      <c r="I21" s="29">
        <v>15</v>
      </c>
      <c r="J21" s="29">
        <v>10</v>
      </c>
      <c r="K21" s="29">
        <v>25</v>
      </c>
      <c r="L21" s="29"/>
      <c r="M21" s="29"/>
      <c r="N21" s="29"/>
      <c r="O21" s="29">
        <v>3</v>
      </c>
      <c r="P21" s="31">
        <v>15</v>
      </c>
      <c r="Q21" s="31">
        <v>10</v>
      </c>
      <c r="R21" s="31">
        <v>15</v>
      </c>
      <c r="S21" s="31"/>
      <c r="T21" s="31">
        <v>10</v>
      </c>
      <c r="U21" s="31"/>
      <c r="V21" s="31"/>
      <c r="W21" s="31"/>
      <c r="X21" s="31">
        <v>2</v>
      </c>
      <c r="Y21" s="23">
        <f>SUM(G21,P21,I21,K21,M21,R21,T21,V21)</f>
        <v>95</v>
      </c>
      <c r="Z21" s="23">
        <f>SUM(G21,P21)</f>
        <v>30</v>
      </c>
      <c r="AA21" s="23">
        <f>SUM(I21,R21)</f>
        <v>30</v>
      </c>
      <c r="AB21" s="23">
        <f t="shared" ref="AB21:AC22" si="8">SUM(K21,T21)</f>
        <v>35</v>
      </c>
      <c r="AC21" s="23">
        <f t="shared" si="8"/>
        <v>0</v>
      </c>
      <c r="AD21" s="23">
        <f>SUM(G21:N21,P21:W21)</f>
        <v>125</v>
      </c>
      <c r="AE21" s="23">
        <f>SUM(O21,X21)</f>
        <v>5</v>
      </c>
    </row>
    <row r="22" spans="1:31" ht="15.75">
      <c r="A22" s="96">
        <v>6.2</v>
      </c>
      <c r="B22" s="17" t="s">
        <v>90</v>
      </c>
      <c r="C22" s="123" t="str">
        <f>'Fully study plan'!C57</f>
        <v>0912.4.LEK.C.GS</v>
      </c>
      <c r="D22" s="269">
        <v>12</v>
      </c>
      <c r="E22" s="122" t="s">
        <v>269</v>
      </c>
      <c r="F22" s="124"/>
      <c r="G22" s="29">
        <v>15</v>
      </c>
      <c r="H22" s="29">
        <v>10</v>
      </c>
      <c r="I22" s="29">
        <v>15</v>
      </c>
      <c r="J22" s="29">
        <v>10</v>
      </c>
      <c r="K22" s="29">
        <v>25</v>
      </c>
      <c r="L22" s="29"/>
      <c r="M22" s="29"/>
      <c r="N22" s="29"/>
      <c r="O22" s="29">
        <v>3</v>
      </c>
      <c r="P22" s="31">
        <v>15</v>
      </c>
      <c r="Q22" s="31">
        <v>10</v>
      </c>
      <c r="R22" s="31">
        <v>15</v>
      </c>
      <c r="S22" s="31">
        <v>10</v>
      </c>
      <c r="T22" s="31"/>
      <c r="U22" s="31"/>
      <c r="V22" s="31"/>
      <c r="W22" s="31"/>
      <c r="X22" s="31">
        <v>2</v>
      </c>
      <c r="Y22" s="23">
        <f>SUM(G22,P22,I22,K22,M22,R22,T22,V22)</f>
        <v>85</v>
      </c>
      <c r="Z22" s="23">
        <f>SUM(G22,P22)</f>
        <v>30</v>
      </c>
      <c r="AA22" s="23">
        <f>SUM(I22,R22)</f>
        <v>30</v>
      </c>
      <c r="AB22" s="23">
        <f t="shared" si="8"/>
        <v>25</v>
      </c>
      <c r="AC22" s="23">
        <f t="shared" si="8"/>
        <v>0</v>
      </c>
      <c r="AD22" s="23">
        <f>SUM(G22:N22,P22:W22)</f>
        <v>125</v>
      </c>
      <c r="AE22" s="23">
        <f>SUM(O22,X22)</f>
        <v>5</v>
      </c>
    </row>
    <row r="23" spans="1:31" s="93" customFormat="1" ht="15.75">
      <c r="A23" s="196">
        <v>6.12</v>
      </c>
      <c r="B23" s="17" t="s">
        <v>124</v>
      </c>
      <c r="C23" s="123" t="str">
        <f>'Fully study plan'!C67</f>
        <v>0912.4.LEK.C.Tr</v>
      </c>
      <c r="D23" s="249">
        <v>10</v>
      </c>
      <c r="E23" s="309" t="s">
        <v>5</v>
      </c>
      <c r="F23" s="124"/>
      <c r="G23" s="29"/>
      <c r="H23" s="29"/>
      <c r="I23" s="29"/>
      <c r="J23" s="29"/>
      <c r="K23" s="29"/>
      <c r="L23" s="29"/>
      <c r="M23" s="29"/>
      <c r="N23" s="29"/>
      <c r="O23" s="29"/>
      <c r="P23" s="31">
        <v>15</v>
      </c>
      <c r="Q23" s="31">
        <v>10</v>
      </c>
      <c r="R23" s="31"/>
      <c r="S23" s="31"/>
      <c r="T23" s="31"/>
      <c r="U23" s="31"/>
      <c r="V23" s="31"/>
      <c r="W23" s="31"/>
      <c r="X23" s="31">
        <v>1</v>
      </c>
      <c r="Y23" s="23">
        <f>SUM(G23,P23,I23,K23,M23,R23,T23,V23)</f>
        <v>15</v>
      </c>
      <c r="Z23" s="23">
        <f>SUM(G23,P23)</f>
        <v>15</v>
      </c>
      <c r="AA23" s="23">
        <f>SUM(I23,R23)</f>
        <v>0</v>
      </c>
      <c r="AB23" s="23">
        <f>SUM(K23,T23)</f>
        <v>0</v>
      </c>
      <c r="AC23" s="23">
        <f>SUM(M23,V23)</f>
        <v>0</v>
      </c>
      <c r="AD23" s="23">
        <f>SUM(G23:N23,P23:W23)</f>
        <v>25</v>
      </c>
      <c r="AE23" s="23">
        <f>SUM(O23,X23)</f>
        <v>1</v>
      </c>
    </row>
    <row r="24" spans="1:31" s="93" customFormat="1" ht="15.75">
      <c r="A24" s="196">
        <v>6.13</v>
      </c>
      <c r="B24" s="17" t="s">
        <v>210</v>
      </c>
      <c r="C24" s="123" t="str">
        <f>'Fully study plan'!C68</f>
        <v>0912.4.LEK.C.DI</v>
      </c>
      <c r="D24" s="269">
        <v>8</v>
      </c>
      <c r="E24" s="122">
        <v>8</v>
      </c>
      <c r="F24" s="124"/>
      <c r="G24" s="29"/>
      <c r="H24" s="29"/>
      <c r="I24" s="29"/>
      <c r="J24" s="29"/>
      <c r="K24" s="29"/>
      <c r="L24" s="29"/>
      <c r="M24" s="29"/>
      <c r="N24" s="29"/>
      <c r="O24" s="29"/>
      <c r="P24" s="31">
        <v>15</v>
      </c>
      <c r="Q24" s="31">
        <v>10</v>
      </c>
      <c r="R24" s="31">
        <v>15</v>
      </c>
      <c r="S24" s="31">
        <v>10</v>
      </c>
      <c r="T24" s="31">
        <v>25</v>
      </c>
      <c r="U24" s="31"/>
      <c r="V24" s="31"/>
      <c r="W24" s="31"/>
      <c r="X24" s="31">
        <v>3</v>
      </c>
      <c r="Y24" s="23">
        <f>SUM(G24,P24,I24,K24,M24,R24,T24,V24)</f>
        <v>55</v>
      </c>
      <c r="Z24" s="23">
        <f>SUM(G24,P24)</f>
        <v>15</v>
      </c>
      <c r="AA24" s="23">
        <f>SUM(I24,R24)</f>
        <v>15</v>
      </c>
      <c r="AB24" s="23">
        <f>SUM(K24,T24)</f>
        <v>25</v>
      </c>
      <c r="AC24" s="23">
        <f>SUM(L24,U24)</f>
        <v>0</v>
      </c>
      <c r="AD24" s="23">
        <f>SUM(G24:N24,P24:W24)</f>
        <v>75</v>
      </c>
      <c r="AE24" s="23">
        <f>SUM(O24,X24)</f>
        <v>3</v>
      </c>
    </row>
    <row r="25" spans="1:31" ht="15.75">
      <c r="A25" s="385" t="s">
        <v>24</v>
      </c>
      <c r="B25" s="440"/>
      <c r="C25" s="386"/>
      <c r="D25" s="126"/>
      <c r="E25" s="126"/>
      <c r="F25" s="126"/>
      <c r="G25" s="134">
        <f>SUM(G21:G24)</f>
        <v>30</v>
      </c>
      <c r="H25" s="134">
        <f>SUM(H21:H24)</f>
        <v>20</v>
      </c>
      <c r="I25" s="134">
        <f t="shared" ref="I25:AD25" si="9">SUM(I21:I24)</f>
        <v>30</v>
      </c>
      <c r="J25" s="134">
        <f t="shared" si="9"/>
        <v>20</v>
      </c>
      <c r="K25" s="134">
        <f>SUM(K21:K24)</f>
        <v>50</v>
      </c>
      <c r="L25" s="134">
        <f t="shared" si="9"/>
        <v>0</v>
      </c>
      <c r="M25" s="134">
        <f>SUM(M21:M24)</f>
        <v>0</v>
      </c>
      <c r="N25" s="134">
        <f t="shared" si="9"/>
        <v>0</v>
      </c>
      <c r="O25" s="134">
        <f t="shared" si="9"/>
        <v>6</v>
      </c>
      <c r="P25" s="308">
        <f>SUM(P21:P24)</f>
        <v>60</v>
      </c>
      <c r="Q25" s="308">
        <f t="shared" si="9"/>
        <v>40</v>
      </c>
      <c r="R25" s="134">
        <f>SUM(R21:R24)</f>
        <v>45</v>
      </c>
      <c r="S25" s="134">
        <f t="shared" si="9"/>
        <v>20</v>
      </c>
      <c r="T25" s="134">
        <f>SUM(T21:T24)</f>
        <v>35</v>
      </c>
      <c r="U25" s="134">
        <f t="shared" si="9"/>
        <v>0</v>
      </c>
      <c r="V25" s="134">
        <f>SUM(V21:V24)</f>
        <v>0</v>
      </c>
      <c r="W25" s="134">
        <f t="shared" si="9"/>
        <v>0</v>
      </c>
      <c r="X25" s="308">
        <f t="shared" si="9"/>
        <v>8</v>
      </c>
      <c r="Y25" s="308">
        <f t="shared" si="9"/>
        <v>250</v>
      </c>
      <c r="Z25" s="308">
        <f t="shared" si="9"/>
        <v>90</v>
      </c>
      <c r="AA25" s="134">
        <f t="shared" si="9"/>
        <v>75</v>
      </c>
      <c r="AB25" s="134">
        <f t="shared" si="9"/>
        <v>85</v>
      </c>
      <c r="AC25" s="134">
        <f t="shared" si="9"/>
        <v>0</v>
      </c>
      <c r="AD25" s="308">
        <f t="shared" si="9"/>
        <v>350</v>
      </c>
      <c r="AE25" s="308">
        <f>SUM(AE21:AE24)</f>
        <v>14</v>
      </c>
    </row>
    <row r="26" spans="1:31" ht="25.5" customHeight="1">
      <c r="A26" s="166" t="s">
        <v>261</v>
      </c>
      <c r="B26" s="128"/>
      <c r="C26" s="129"/>
      <c r="D26" s="128"/>
      <c r="E26" s="128"/>
      <c r="F26" s="128"/>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2"/>
    </row>
    <row r="27" spans="1:31" ht="30.75" customHeight="1">
      <c r="A27" s="96">
        <v>9.5</v>
      </c>
      <c r="B27" s="17" t="s">
        <v>103</v>
      </c>
      <c r="C27" s="123" t="str">
        <f>'Fully study plan'!C94</f>
        <v>0912.4.LEK.F.IC</v>
      </c>
      <c r="D27" s="269"/>
      <c r="E27" s="124">
        <v>8</v>
      </c>
      <c r="F27" s="124"/>
      <c r="G27" s="29"/>
      <c r="H27" s="29"/>
      <c r="I27" s="29"/>
      <c r="J27" s="29"/>
      <c r="K27" s="29"/>
      <c r="L27" s="29"/>
      <c r="M27" s="29"/>
      <c r="N27" s="29"/>
      <c r="O27" s="29"/>
      <c r="P27" s="31"/>
      <c r="Q27" s="31"/>
      <c r="R27" s="31"/>
      <c r="S27" s="31"/>
      <c r="T27" s="31">
        <v>60</v>
      </c>
      <c r="U27" s="31"/>
      <c r="V27" s="31"/>
      <c r="W27" s="31"/>
      <c r="X27" s="31">
        <v>2</v>
      </c>
      <c r="Y27" s="23">
        <f>SUM(G27,P27,I27,K27,M27,R27,T27,V27)</f>
        <v>60</v>
      </c>
      <c r="Z27" s="23">
        <f>SUM(F27,O27)</f>
        <v>0</v>
      </c>
      <c r="AA27" s="23">
        <f>SUM(I27,R27)</f>
        <v>0</v>
      </c>
      <c r="AB27" s="23">
        <f>SUM(K27,T27)</f>
        <v>60</v>
      </c>
      <c r="AC27" s="23">
        <f>SUM(L27,U27)</f>
        <v>0</v>
      </c>
      <c r="AD27" s="23">
        <f>SUM(G27:N27,P27:W27)</f>
        <v>60</v>
      </c>
      <c r="AE27" s="23">
        <f>SUM(O27,X27)</f>
        <v>2</v>
      </c>
    </row>
    <row r="28" spans="1:31" ht="30.75" customHeight="1">
      <c r="A28" s="96">
        <v>9.6</v>
      </c>
      <c r="B28" s="17" t="s">
        <v>86</v>
      </c>
      <c r="C28" s="123" t="str">
        <f>'Fully study plan'!C95</f>
        <v>0912.4.LEK.F.Ped</v>
      </c>
      <c r="D28" s="269"/>
      <c r="E28" s="124">
        <v>8</v>
      </c>
      <c r="F28" s="124"/>
      <c r="G28" s="29"/>
      <c r="H28" s="29"/>
      <c r="I28" s="29"/>
      <c r="J28" s="29"/>
      <c r="K28" s="29"/>
      <c r="L28" s="29"/>
      <c r="M28" s="29"/>
      <c r="N28" s="29"/>
      <c r="O28" s="29"/>
      <c r="P28" s="31"/>
      <c r="Q28" s="31"/>
      <c r="R28" s="31"/>
      <c r="S28" s="31"/>
      <c r="T28" s="31">
        <v>60</v>
      </c>
      <c r="U28" s="31"/>
      <c r="V28" s="31"/>
      <c r="W28" s="31"/>
      <c r="X28" s="31">
        <v>2</v>
      </c>
      <c r="Y28" s="23">
        <f>SUM(G28,I28,K28,M28,P28,R28,T28,V28)</f>
        <v>60</v>
      </c>
      <c r="Z28" s="23">
        <f>SUM(F28,O28)</f>
        <v>0</v>
      </c>
      <c r="AA28" s="23">
        <f>SUM(I28,R28)</f>
        <v>0</v>
      </c>
      <c r="AB28" s="23">
        <f>SUM(K28,T28)</f>
        <v>60</v>
      </c>
      <c r="AC28" s="23">
        <f>SUM(L28,U28)</f>
        <v>0</v>
      </c>
      <c r="AD28" s="23">
        <f>SUM(G28:N28,P28:W28)</f>
        <v>60</v>
      </c>
      <c r="AE28" s="23">
        <f>SUM(O28,X28)</f>
        <v>2</v>
      </c>
    </row>
    <row r="29" spans="1:31" ht="15.75">
      <c r="A29" s="385" t="s">
        <v>24</v>
      </c>
      <c r="B29" s="440"/>
      <c r="C29" s="386"/>
      <c r="D29" s="126"/>
      <c r="E29" s="126"/>
      <c r="F29" s="126"/>
      <c r="G29" s="134">
        <f t="shared" ref="G29:X29" si="10">SUM(G27:G28)</f>
        <v>0</v>
      </c>
      <c r="H29" s="134">
        <f t="shared" si="10"/>
        <v>0</v>
      </c>
      <c r="I29" s="134">
        <f t="shared" si="10"/>
        <v>0</v>
      </c>
      <c r="J29" s="134">
        <f t="shared" si="10"/>
        <v>0</v>
      </c>
      <c r="K29" s="134">
        <f t="shared" si="10"/>
        <v>0</v>
      </c>
      <c r="L29" s="134">
        <f t="shared" si="10"/>
        <v>0</v>
      </c>
      <c r="M29" s="134">
        <f t="shared" si="10"/>
        <v>0</v>
      </c>
      <c r="N29" s="134">
        <f t="shared" si="10"/>
        <v>0</v>
      </c>
      <c r="O29" s="134">
        <f t="shared" si="10"/>
        <v>0</v>
      </c>
      <c r="P29" s="134">
        <f t="shared" si="10"/>
        <v>0</v>
      </c>
      <c r="Q29" s="134">
        <f t="shared" si="10"/>
        <v>0</v>
      </c>
      <c r="R29" s="134">
        <f t="shared" si="10"/>
        <v>0</v>
      </c>
      <c r="S29" s="134">
        <f t="shared" si="10"/>
        <v>0</v>
      </c>
      <c r="T29" s="134">
        <f t="shared" si="10"/>
        <v>120</v>
      </c>
      <c r="U29" s="134">
        <f t="shared" si="10"/>
        <v>0</v>
      </c>
      <c r="V29" s="134">
        <f t="shared" si="10"/>
        <v>0</v>
      </c>
      <c r="W29" s="134">
        <f t="shared" si="10"/>
        <v>0</v>
      </c>
      <c r="X29" s="134">
        <f t="shared" si="10"/>
        <v>4</v>
      </c>
      <c r="Y29" s="134">
        <f t="shared" ref="Y29:AE29" si="11">SUM(Y27:Y28)</f>
        <v>120</v>
      </c>
      <c r="Z29" s="134">
        <f t="shared" si="11"/>
        <v>0</v>
      </c>
      <c r="AA29" s="134">
        <f t="shared" si="11"/>
        <v>0</v>
      </c>
      <c r="AB29" s="134">
        <f t="shared" si="11"/>
        <v>120</v>
      </c>
      <c r="AC29" s="134">
        <f t="shared" si="11"/>
        <v>0</v>
      </c>
      <c r="AD29" s="134">
        <f t="shared" si="11"/>
        <v>120</v>
      </c>
      <c r="AE29" s="134">
        <f t="shared" si="11"/>
        <v>4</v>
      </c>
    </row>
    <row r="30" spans="1:31" ht="15.75" hidden="1">
      <c r="A30" s="166" t="s">
        <v>206</v>
      </c>
      <c r="B30" s="128"/>
      <c r="C30" s="129"/>
      <c r="D30" s="169"/>
      <c r="E30" s="169"/>
      <c r="F30" s="169"/>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2"/>
    </row>
    <row r="31" spans="1:31" ht="30.75" hidden="1" customHeight="1">
      <c r="A31" s="96">
        <v>10.6</v>
      </c>
      <c r="B31" s="8" t="s">
        <v>52</v>
      </c>
      <c r="C31" s="123" t="e">
        <f>'Fully study plan'!#REF!</f>
        <v>#REF!</v>
      </c>
      <c r="D31" s="269"/>
      <c r="E31" s="268"/>
      <c r="F31" s="144" t="s">
        <v>3</v>
      </c>
      <c r="G31" s="29"/>
      <c r="H31" s="29"/>
      <c r="I31" s="29">
        <v>0</v>
      </c>
      <c r="J31" s="29"/>
      <c r="K31" s="29"/>
      <c r="L31" s="29"/>
      <c r="M31" s="29"/>
      <c r="N31" s="29"/>
      <c r="O31" s="29">
        <v>0</v>
      </c>
      <c r="P31" s="31"/>
      <c r="Q31" s="31"/>
      <c r="R31" s="31">
        <v>0</v>
      </c>
      <c r="S31" s="31"/>
      <c r="T31" s="31"/>
      <c r="U31" s="31"/>
      <c r="V31" s="31"/>
      <c r="W31" s="31"/>
      <c r="X31" s="31">
        <v>0</v>
      </c>
      <c r="Y31" s="178">
        <f>SUM(G31,I31,K31,M31,P31,R31,T31,V31)</f>
        <v>0</v>
      </c>
      <c r="Z31" s="178">
        <f>SUM(G31,P31)</f>
        <v>0</v>
      </c>
      <c r="AA31" s="178">
        <f>SUM(I31,R31)</f>
        <v>0</v>
      </c>
      <c r="AB31" s="178">
        <f>SUM(K31,T31)</f>
        <v>0</v>
      </c>
      <c r="AC31" s="178">
        <f>SUM(M31,V31)</f>
        <v>0</v>
      </c>
      <c r="AD31" s="178">
        <f>SUM(G31:N31,P31:W31)</f>
        <v>0</v>
      </c>
      <c r="AE31" s="178">
        <f>SUM(O31,X31)</f>
        <v>0</v>
      </c>
    </row>
    <row r="32" spans="1:31" ht="15.75" hidden="1">
      <c r="A32" s="385" t="s">
        <v>24</v>
      </c>
      <c r="B32" s="440"/>
      <c r="C32" s="386"/>
      <c r="D32" s="126"/>
      <c r="E32" s="126"/>
      <c r="F32" s="126"/>
      <c r="G32" s="134">
        <f t="shared" ref="G32:X32" si="12">SUM(G31:G31)</f>
        <v>0</v>
      </c>
      <c r="H32" s="134">
        <f t="shared" si="12"/>
        <v>0</v>
      </c>
      <c r="I32" s="134">
        <f t="shared" si="12"/>
        <v>0</v>
      </c>
      <c r="J32" s="134">
        <f t="shared" si="12"/>
        <v>0</v>
      </c>
      <c r="K32" s="134">
        <f t="shared" si="12"/>
        <v>0</v>
      </c>
      <c r="L32" s="134">
        <f t="shared" si="12"/>
        <v>0</v>
      </c>
      <c r="M32" s="134">
        <f t="shared" si="12"/>
        <v>0</v>
      </c>
      <c r="N32" s="134">
        <f t="shared" si="12"/>
        <v>0</v>
      </c>
      <c r="O32" s="134">
        <f t="shared" si="12"/>
        <v>0</v>
      </c>
      <c r="P32" s="134">
        <f t="shared" si="12"/>
        <v>0</v>
      </c>
      <c r="Q32" s="134">
        <f t="shared" si="12"/>
        <v>0</v>
      </c>
      <c r="R32" s="134">
        <f t="shared" si="12"/>
        <v>0</v>
      </c>
      <c r="S32" s="134">
        <f t="shared" si="12"/>
        <v>0</v>
      </c>
      <c r="T32" s="134">
        <f t="shared" si="12"/>
        <v>0</v>
      </c>
      <c r="U32" s="134">
        <f t="shared" si="12"/>
        <v>0</v>
      </c>
      <c r="V32" s="134">
        <f t="shared" si="12"/>
        <v>0</v>
      </c>
      <c r="W32" s="134">
        <f t="shared" si="12"/>
        <v>0</v>
      </c>
      <c r="X32" s="134">
        <f t="shared" si="12"/>
        <v>0</v>
      </c>
      <c r="Y32" s="134">
        <f t="shared" ref="Y32:AE32" si="13">SUM(Y31:Y31)</f>
        <v>0</v>
      </c>
      <c r="Z32" s="134">
        <f t="shared" si="13"/>
        <v>0</v>
      </c>
      <c r="AA32" s="134">
        <f t="shared" si="13"/>
        <v>0</v>
      </c>
      <c r="AB32" s="134">
        <f t="shared" si="13"/>
        <v>0</v>
      </c>
      <c r="AC32" s="134">
        <f t="shared" si="13"/>
        <v>0</v>
      </c>
      <c r="AD32" s="134">
        <f t="shared" si="13"/>
        <v>0</v>
      </c>
      <c r="AE32" s="134">
        <f t="shared" si="13"/>
        <v>0</v>
      </c>
    </row>
    <row r="33" spans="1:31" ht="21.75" customHeight="1">
      <c r="A33" s="166" t="s">
        <v>256</v>
      </c>
      <c r="B33" s="128"/>
      <c r="C33" s="129"/>
      <c r="D33" s="128"/>
      <c r="E33" s="128"/>
      <c r="F33" s="128"/>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2"/>
    </row>
    <row r="34" spans="1:31" ht="30" customHeight="1">
      <c r="A34" s="330" t="s">
        <v>18</v>
      </c>
      <c r="B34" s="374" t="s">
        <v>91</v>
      </c>
      <c r="C34" s="375"/>
      <c r="D34" s="249"/>
      <c r="E34" s="111">
        <v>7</v>
      </c>
      <c r="F34" s="111"/>
      <c r="G34" s="302">
        <v>15</v>
      </c>
      <c r="H34" s="302">
        <v>10</v>
      </c>
      <c r="I34" s="302"/>
      <c r="J34" s="302"/>
      <c r="K34" s="302"/>
      <c r="L34" s="302"/>
      <c r="M34" s="302"/>
      <c r="N34" s="302"/>
      <c r="O34" s="302">
        <v>1</v>
      </c>
      <c r="P34" s="303"/>
      <c r="Q34" s="303"/>
      <c r="R34" s="303"/>
      <c r="S34" s="303"/>
      <c r="T34" s="303"/>
      <c r="U34" s="303"/>
      <c r="V34" s="303"/>
      <c r="W34" s="303"/>
      <c r="X34" s="303"/>
      <c r="Y34" s="305">
        <f t="shared" ref="Y34:Y35" si="14">SUM(G34,I34,K34,M34,P34,R34,T34,V34)</f>
        <v>15</v>
      </c>
      <c r="Z34" s="305">
        <f t="shared" ref="Z34:Z35" si="15">SUM(G34,P34)</f>
        <v>15</v>
      </c>
      <c r="AA34" s="305">
        <f t="shared" ref="AA34:AB35" si="16">SUM(I34,R34)</f>
        <v>0</v>
      </c>
      <c r="AB34" s="305">
        <f t="shared" si="16"/>
        <v>0</v>
      </c>
      <c r="AC34" s="305">
        <f>SUM(L34,U34)</f>
        <v>0</v>
      </c>
      <c r="AD34" s="305">
        <f t="shared" ref="AD34:AD35" si="17">SUM(G34:N34,P34:W34)</f>
        <v>25</v>
      </c>
      <c r="AE34" s="305">
        <f t="shared" ref="AE34:AE35" si="18">SUM(O34,X34)</f>
        <v>1</v>
      </c>
    </row>
    <row r="35" spans="1:31" ht="30" customHeight="1">
      <c r="A35" s="330" t="s">
        <v>19</v>
      </c>
      <c r="B35" s="374" t="s">
        <v>91</v>
      </c>
      <c r="C35" s="375"/>
      <c r="D35" s="249"/>
      <c r="E35" s="111">
        <v>8</v>
      </c>
      <c r="F35" s="111"/>
      <c r="G35" s="302"/>
      <c r="H35" s="302"/>
      <c r="I35" s="302"/>
      <c r="J35" s="302"/>
      <c r="K35" s="302"/>
      <c r="L35" s="302"/>
      <c r="M35" s="302"/>
      <c r="N35" s="302"/>
      <c r="O35" s="302"/>
      <c r="P35" s="303">
        <v>15</v>
      </c>
      <c r="Q35" s="303">
        <v>10</v>
      </c>
      <c r="R35" s="303"/>
      <c r="S35" s="303"/>
      <c r="T35" s="303"/>
      <c r="U35" s="303"/>
      <c r="V35" s="303"/>
      <c r="W35" s="303"/>
      <c r="X35" s="303">
        <v>1</v>
      </c>
      <c r="Y35" s="305">
        <f t="shared" si="14"/>
        <v>15</v>
      </c>
      <c r="Z35" s="305">
        <f t="shared" si="15"/>
        <v>15</v>
      </c>
      <c r="AA35" s="305">
        <f t="shared" si="16"/>
        <v>0</v>
      </c>
      <c r="AB35" s="305">
        <f t="shared" si="16"/>
        <v>0</v>
      </c>
      <c r="AC35" s="305">
        <f>SUM(L35,U35)</f>
        <v>0</v>
      </c>
      <c r="AD35" s="305">
        <f t="shared" si="17"/>
        <v>25</v>
      </c>
      <c r="AE35" s="305">
        <f t="shared" si="18"/>
        <v>1</v>
      </c>
    </row>
    <row r="36" spans="1:31" ht="28.5" customHeight="1" thickBot="1">
      <c r="A36" s="427" t="s">
        <v>24</v>
      </c>
      <c r="B36" s="457"/>
      <c r="C36" s="428"/>
      <c r="D36" s="126"/>
      <c r="E36" s="168"/>
      <c r="F36" s="168"/>
      <c r="G36" s="308">
        <f>SUM(G34:G35)</f>
        <v>15</v>
      </c>
      <c r="H36" s="308">
        <f t="shared" ref="H36:AE36" si="19">SUM(H34:H35)</f>
        <v>10</v>
      </c>
      <c r="I36" s="134">
        <f>SUM(I34:I35)</f>
        <v>0</v>
      </c>
      <c r="J36" s="134">
        <f t="shared" si="19"/>
        <v>0</v>
      </c>
      <c r="K36" s="134">
        <f t="shared" si="19"/>
        <v>0</v>
      </c>
      <c r="L36" s="134">
        <f t="shared" si="19"/>
        <v>0</v>
      </c>
      <c r="M36" s="134">
        <f t="shared" si="19"/>
        <v>0</v>
      </c>
      <c r="N36" s="134">
        <f t="shared" si="19"/>
        <v>0</v>
      </c>
      <c r="O36" s="308">
        <f t="shared" si="19"/>
        <v>1</v>
      </c>
      <c r="P36" s="308">
        <f>SUM(P34:P35)</f>
        <v>15</v>
      </c>
      <c r="Q36" s="308">
        <f t="shared" si="19"/>
        <v>10</v>
      </c>
      <c r="R36" s="134">
        <f t="shared" si="19"/>
        <v>0</v>
      </c>
      <c r="S36" s="134">
        <f t="shared" si="19"/>
        <v>0</v>
      </c>
      <c r="T36" s="134">
        <f t="shared" si="19"/>
        <v>0</v>
      </c>
      <c r="U36" s="134">
        <f t="shared" si="19"/>
        <v>0</v>
      </c>
      <c r="V36" s="134">
        <f t="shared" si="19"/>
        <v>0</v>
      </c>
      <c r="W36" s="134">
        <f t="shared" si="19"/>
        <v>0</v>
      </c>
      <c r="X36" s="308">
        <f t="shared" si="19"/>
        <v>1</v>
      </c>
      <c r="Y36" s="308">
        <f t="shared" si="19"/>
        <v>30</v>
      </c>
      <c r="Z36" s="308">
        <f t="shared" si="19"/>
        <v>30</v>
      </c>
      <c r="AA36" s="134">
        <f t="shared" si="19"/>
        <v>0</v>
      </c>
      <c r="AB36" s="134">
        <f t="shared" si="19"/>
        <v>0</v>
      </c>
      <c r="AC36" s="134">
        <f t="shared" si="19"/>
        <v>0</v>
      </c>
      <c r="AD36" s="308">
        <f t="shared" si="19"/>
        <v>50</v>
      </c>
      <c r="AE36" s="308">
        <f t="shared" si="19"/>
        <v>2</v>
      </c>
    </row>
    <row r="37" spans="1:31" ht="27" customHeight="1" thickBot="1">
      <c r="A37" s="453" t="s">
        <v>53</v>
      </c>
      <c r="B37" s="454"/>
      <c r="C37" s="430"/>
      <c r="D37" s="150"/>
      <c r="E37" s="150"/>
      <c r="F37" s="150"/>
      <c r="G37" s="332">
        <f t="shared" ref="G37:N37" si="20">SUM(G19,G25,G29,G36)</f>
        <v>160</v>
      </c>
      <c r="H37" s="332">
        <f t="shared" si="20"/>
        <v>120</v>
      </c>
      <c r="I37" s="332">
        <f t="shared" si="20"/>
        <v>150</v>
      </c>
      <c r="J37" s="332">
        <f t="shared" si="20"/>
        <v>130</v>
      </c>
      <c r="K37" s="151">
        <f t="shared" si="20"/>
        <v>190</v>
      </c>
      <c r="L37" s="151">
        <f t="shared" si="20"/>
        <v>0</v>
      </c>
      <c r="M37" s="151">
        <f t="shared" si="20"/>
        <v>0</v>
      </c>
      <c r="N37" s="151">
        <f t="shared" si="20"/>
        <v>0</v>
      </c>
      <c r="O37" s="151">
        <f>SUM(O36,O25,O19)</f>
        <v>30</v>
      </c>
      <c r="P37" s="332">
        <f>SUM(P19,P25,P29,P36)</f>
        <v>160</v>
      </c>
      <c r="Q37" s="332">
        <f>SUM(Q19,Q25,Q29,Q36)</f>
        <v>135</v>
      </c>
      <c r="R37" s="332">
        <f t="shared" ref="R37:W37" si="21">SUM(R19,R25,R29,R32,R36)</f>
        <v>155</v>
      </c>
      <c r="S37" s="332">
        <f t="shared" si="21"/>
        <v>90</v>
      </c>
      <c r="T37" s="151">
        <f t="shared" si="21"/>
        <v>230</v>
      </c>
      <c r="U37" s="151">
        <f t="shared" si="21"/>
        <v>0</v>
      </c>
      <c r="V37" s="151">
        <f t="shared" si="21"/>
        <v>0</v>
      </c>
      <c r="W37" s="151">
        <f t="shared" si="21"/>
        <v>0</v>
      </c>
      <c r="X37" s="151">
        <f>SUM(X36,X32,X29,X25,X19)</f>
        <v>30</v>
      </c>
      <c r="Y37" s="332">
        <f t="shared" ref="Y37:AE37" si="22">SUM(Y19,Y25,Y29,Y32,Y36)</f>
        <v>1045</v>
      </c>
      <c r="Z37" s="332">
        <f t="shared" si="22"/>
        <v>320</v>
      </c>
      <c r="AA37" s="332">
        <f t="shared" si="22"/>
        <v>305</v>
      </c>
      <c r="AB37" s="151">
        <f t="shared" si="22"/>
        <v>420</v>
      </c>
      <c r="AC37" s="151">
        <f t="shared" si="22"/>
        <v>0</v>
      </c>
      <c r="AD37" s="151">
        <f t="shared" si="22"/>
        <v>1520</v>
      </c>
      <c r="AE37" s="151">
        <f t="shared" si="22"/>
        <v>60</v>
      </c>
    </row>
    <row r="38" spans="1:31">
      <c r="A38" s="205"/>
      <c r="B38" s="187"/>
      <c r="C38" s="176"/>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row>
    <row r="39" spans="1:31" ht="18">
      <c r="A39" s="426" t="s">
        <v>579</v>
      </c>
      <c r="B39" s="426"/>
      <c r="C39" s="426"/>
      <c r="D39" s="426"/>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row>
    <row r="40" spans="1:31" ht="30.75" customHeight="1">
      <c r="A40" s="97" t="s">
        <v>221</v>
      </c>
      <c r="B40" s="33" t="s">
        <v>104</v>
      </c>
      <c r="C40" s="123" t="str">
        <f>'Elective course'!D47</f>
        <v>0912.4.LEK.D.Ped</v>
      </c>
      <c r="D40" s="269"/>
      <c r="E40" s="124">
        <v>7</v>
      </c>
      <c r="F40" s="124"/>
      <c r="G40" s="29">
        <v>15</v>
      </c>
      <c r="H40" s="29">
        <v>10</v>
      </c>
      <c r="I40" s="29"/>
      <c r="J40" s="29"/>
      <c r="K40" s="29"/>
      <c r="L40" s="29"/>
      <c r="M40" s="29"/>
      <c r="N40" s="29"/>
      <c r="O40" s="29">
        <v>1</v>
      </c>
      <c r="P40" s="31"/>
      <c r="Q40" s="31"/>
      <c r="R40" s="31"/>
      <c r="S40" s="31"/>
      <c r="T40" s="31"/>
      <c r="U40" s="31"/>
      <c r="V40" s="31"/>
      <c r="W40" s="31"/>
      <c r="X40" s="31"/>
      <c r="Y40" s="23">
        <f>SUM(G40,I40,K40,M40,P40,R40,T40,V40)</f>
        <v>15</v>
      </c>
      <c r="Z40" s="23">
        <f>SUM(G40,P40)</f>
        <v>15</v>
      </c>
      <c r="AA40" s="23">
        <f>SUM(I40,R40)</f>
        <v>0</v>
      </c>
      <c r="AB40" s="23">
        <f>SUM(J40,S40)</f>
        <v>0</v>
      </c>
      <c r="AC40" s="23">
        <f>SUM(N40,W40)</f>
        <v>0</v>
      </c>
      <c r="AD40" s="23">
        <f>SUM(G40:N40,P40:W40)</f>
        <v>25</v>
      </c>
      <c r="AE40" s="23">
        <f>SUM(O40,X40)</f>
        <v>1</v>
      </c>
    </row>
    <row r="41" spans="1:31" ht="30.75" customHeight="1">
      <c r="A41" s="97" t="s">
        <v>222</v>
      </c>
      <c r="B41" s="33" t="s">
        <v>105</v>
      </c>
      <c r="C41" s="123" t="str">
        <f>'Elective course'!D48</f>
        <v>0912.4.LEK.D.P</v>
      </c>
      <c r="D41" s="269"/>
      <c r="E41" s="124">
        <v>7</v>
      </c>
      <c r="F41" s="124"/>
      <c r="G41" s="29">
        <v>15</v>
      </c>
      <c r="H41" s="29">
        <v>10</v>
      </c>
      <c r="I41" s="29"/>
      <c r="J41" s="29"/>
      <c r="K41" s="29"/>
      <c r="L41" s="29"/>
      <c r="M41" s="29"/>
      <c r="N41" s="29"/>
      <c r="O41" s="29">
        <v>1</v>
      </c>
      <c r="P41" s="31"/>
      <c r="Q41" s="31"/>
      <c r="R41" s="31"/>
      <c r="S41" s="31"/>
      <c r="T41" s="31"/>
      <c r="U41" s="31"/>
      <c r="V41" s="31"/>
      <c r="W41" s="31"/>
      <c r="X41" s="31"/>
      <c r="Y41" s="23">
        <f t="shared" ref="Y41:Y48" si="23">SUM(G41,I41,K41,M41,P41,R41,T41,V41)</f>
        <v>15</v>
      </c>
      <c r="Z41" s="23">
        <f t="shared" ref="Z41:Z48" si="24">SUM(G41,P41)</f>
        <v>15</v>
      </c>
      <c r="AA41" s="23">
        <f t="shared" ref="AA41:AA48" si="25">SUM(I41,R41)</f>
        <v>0</v>
      </c>
      <c r="AB41" s="23">
        <f t="shared" ref="AB41:AB48" si="26">SUM(J41,S41)</f>
        <v>0</v>
      </c>
      <c r="AC41" s="23">
        <f t="shared" ref="AC41:AC48" si="27">SUM(N41,W41)</f>
        <v>0</v>
      </c>
      <c r="AD41" s="23">
        <f t="shared" ref="AD41:AD48" si="28">SUM(G41:N41,P41:W41)</f>
        <v>25</v>
      </c>
      <c r="AE41" s="23">
        <f t="shared" ref="AE41:AE48" si="29">SUM(O41,X41)</f>
        <v>1</v>
      </c>
    </row>
    <row r="42" spans="1:31" ht="30.75" customHeight="1">
      <c r="A42" s="97" t="s">
        <v>223</v>
      </c>
      <c r="B42" s="33" t="s">
        <v>106</v>
      </c>
      <c r="C42" s="123" t="str">
        <f>'Elective course'!D49</f>
        <v>0912.4.LEK.D.BVI</v>
      </c>
      <c r="D42" s="269"/>
      <c r="E42" s="124">
        <v>7</v>
      </c>
      <c r="F42" s="124"/>
      <c r="G42" s="29">
        <v>15</v>
      </c>
      <c r="H42" s="29">
        <v>10</v>
      </c>
      <c r="I42" s="29"/>
      <c r="J42" s="29"/>
      <c r="K42" s="29"/>
      <c r="L42" s="29"/>
      <c r="M42" s="29"/>
      <c r="N42" s="29"/>
      <c r="O42" s="29">
        <v>1</v>
      </c>
      <c r="P42" s="31"/>
      <c r="Q42" s="31"/>
      <c r="R42" s="31"/>
      <c r="S42" s="31"/>
      <c r="T42" s="31"/>
      <c r="U42" s="31"/>
      <c r="V42" s="31"/>
      <c r="W42" s="31"/>
      <c r="X42" s="31"/>
      <c r="Y42" s="23">
        <f t="shared" si="23"/>
        <v>15</v>
      </c>
      <c r="Z42" s="23">
        <f t="shared" si="24"/>
        <v>15</v>
      </c>
      <c r="AA42" s="23">
        <f t="shared" si="25"/>
        <v>0</v>
      </c>
      <c r="AB42" s="23">
        <f t="shared" si="26"/>
        <v>0</v>
      </c>
      <c r="AC42" s="23">
        <f t="shared" si="27"/>
        <v>0</v>
      </c>
      <c r="AD42" s="23">
        <f t="shared" si="28"/>
        <v>25</v>
      </c>
      <c r="AE42" s="23">
        <f t="shared" si="29"/>
        <v>1</v>
      </c>
    </row>
    <row r="43" spans="1:31" s="93" customFormat="1" ht="30.75" customHeight="1">
      <c r="A43" s="97" t="s">
        <v>224</v>
      </c>
      <c r="B43" s="33" t="s">
        <v>148</v>
      </c>
      <c r="C43" s="123" t="str">
        <f>'Elective course'!D50</f>
        <v>0912.4.LEK.D.PT</v>
      </c>
      <c r="D43" s="269"/>
      <c r="E43" s="111">
        <v>7</v>
      </c>
      <c r="F43" s="124"/>
      <c r="G43" s="29">
        <v>15</v>
      </c>
      <c r="H43" s="29">
        <v>10</v>
      </c>
      <c r="I43" s="29"/>
      <c r="J43" s="29"/>
      <c r="K43" s="29"/>
      <c r="L43" s="29"/>
      <c r="M43" s="29"/>
      <c r="N43" s="29"/>
      <c r="O43" s="29">
        <v>1</v>
      </c>
      <c r="P43" s="31"/>
      <c r="Q43" s="31"/>
      <c r="R43" s="31"/>
      <c r="S43" s="31"/>
      <c r="T43" s="31"/>
      <c r="U43" s="31"/>
      <c r="V43" s="31"/>
      <c r="W43" s="31"/>
      <c r="X43" s="31"/>
      <c r="Y43" s="23">
        <f>SUM(G43,I43,K43,M43,P43,R43,T43,V43)</f>
        <v>15</v>
      </c>
      <c r="Z43" s="23">
        <f>SUM(G43,P43)</f>
        <v>15</v>
      </c>
      <c r="AA43" s="23">
        <f>SUM(I43,R43)</f>
        <v>0</v>
      </c>
      <c r="AB43" s="23">
        <f>SUM(J43,S43)</f>
        <v>0</v>
      </c>
      <c r="AC43" s="23">
        <f>SUM(N43,W43)</f>
        <v>0</v>
      </c>
      <c r="AD43" s="23">
        <f>SUM(G43:N43,P43:W43)</f>
        <v>25</v>
      </c>
      <c r="AE43" s="23">
        <f>SUM(O43,X43)</f>
        <v>1</v>
      </c>
    </row>
    <row r="44" spans="1:31" s="93" customFormat="1" ht="30.75" customHeight="1">
      <c r="A44" s="97" t="s">
        <v>225</v>
      </c>
      <c r="B44" s="213" t="s">
        <v>137</v>
      </c>
      <c r="C44" s="123" t="str">
        <f>'Elective course'!D51</f>
        <v>0912.4.LEK.D.GP</v>
      </c>
      <c r="D44" s="202"/>
      <c r="E44" s="111">
        <v>7</v>
      </c>
      <c r="F44" s="202"/>
      <c r="G44" s="29">
        <v>15</v>
      </c>
      <c r="H44" s="29">
        <v>10</v>
      </c>
      <c r="I44" s="29"/>
      <c r="J44" s="29"/>
      <c r="K44" s="29"/>
      <c r="L44" s="29"/>
      <c r="M44" s="29"/>
      <c r="N44" s="29"/>
      <c r="O44" s="29">
        <v>1</v>
      </c>
      <c r="P44" s="31"/>
      <c r="Q44" s="31"/>
      <c r="R44" s="31"/>
      <c r="S44" s="31"/>
      <c r="T44" s="31"/>
      <c r="U44" s="31"/>
      <c r="V44" s="31"/>
      <c r="W44" s="31"/>
      <c r="X44" s="31"/>
      <c r="Y44" s="23">
        <f>SUM(G44,I44,K44,M44,P44,R44,T44,V44)</f>
        <v>15</v>
      </c>
      <c r="Z44" s="23">
        <f>SUM(G44,P44)</f>
        <v>15</v>
      </c>
      <c r="AA44" s="23">
        <f>SUM(I44,R44)</f>
        <v>0</v>
      </c>
      <c r="AB44" s="23">
        <f>SUM(J44,S44)</f>
        <v>0</v>
      </c>
      <c r="AC44" s="23">
        <f>SUM(L44,U44)</f>
        <v>0</v>
      </c>
      <c r="AD44" s="23">
        <f>SUM(G44:N44,P44:W44)</f>
        <v>25</v>
      </c>
      <c r="AE44" s="23">
        <f>SUM(O44,X44)</f>
        <v>1</v>
      </c>
    </row>
    <row r="45" spans="1:31" ht="30.75" customHeight="1">
      <c r="A45" s="97" t="s">
        <v>226</v>
      </c>
      <c r="B45" s="33" t="s">
        <v>151</v>
      </c>
      <c r="C45" s="123" t="str">
        <f>'Elective course'!D52</f>
        <v>0912.4.LEK.D.ELS</v>
      </c>
      <c r="D45" s="269"/>
      <c r="E45" s="124">
        <v>8</v>
      </c>
      <c r="F45" s="124"/>
      <c r="G45" s="29"/>
      <c r="H45" s="29"/>
      <c r="I45" s="29"/>
      <c r="J45" s="29"/>
      <c r="K45" s="29"/>
      <c r="L45" s="29"/>
      <c r="M45" s="29"/>
      <c r="N45" s="29"/>
      <c r="O45" s="29"/>
      <c r="P45" s="31">
        <v>15</v>
      </c>
      <c r="Q45" s="31">
        <v>10</v>
      </c>
      <c r="R45" s="31"/>
      <c r="S45" s="31"/>
      <c r="T45" s="31"/>
      <c r="U45" s="31"/>
      <c r="V45" s="31"/>
      <c r="W45" s="31"/>
      <c r="X45" s="31">
        <v>1</v>
      </c>
      <c r="Y45" s="23">
        <f t="shared" si="23"/>
        <v>15</v>
      </c>
      <c r="Z45" s="23">
        <f t="shared" si="24"/>
        <v>15</v>
      </c>
      <c r="AA45" s="23">
        <f t="shared" si="25"/>
        <v>0</v>
      </c>
      <c r="AB45" s="23">
        <f t="shared" si="26"/>
        <v>0</v>
      </c>
      <c r="AC45" s="23">
        <f t="shared" si="27"/>
        <v>0</v>
      </c>
      <c r="AD45" s="23">
        <f t="shared" si="28"/>
        <v>25</v>
      </c>
      <c r="AE45" s="23">
        <f t="shared" si="29"/>
        <v>1</v>
      </c>
    </row>
    <row r="46" spans="1:31" ht="30.75" customHeight="1">
      <c r="A46" s="97" t="s">
        <v>227</v>
      </c>
      <c r="B46" s="33" t="s">
        <v>147</v>
      </c>
      <c r="C46" s="123" t="str">
        <f>'Elective course'!D53</f>
        <v>0912.4.LEK.D.PC</v>
      </c>
      <c r="D46" s="269"/>
      <c r="E46" s="124">
        <v>8</v>
      </c>
      <c r="F46" s="124"/>
      <c r="G46" s="29"/>
      <c r="H46" s="29"/>
      <c r="I46" s="29"/>
      <c r="J46" s="29"/>
      <c r="K46" s="29"/>
      <c r="L46" s="29"/>
      <c r="M46" s="29"/>
      <c r="N46" s="29"/>
      <c r="O46" s="29"/>
      <c r="P46" s="31">
        <v>15</v>
      </c>
      <c r="Q46" s="31">
        <v>10</v>
      </c>
      <c r="R46" s="31"/>
      <c r="S46" s="31"/>
      <c r="T46" s="31"/>
      <c r="U46" s="31"/>
      <c r="V46" s="31"/>
      <c r="W46" s="31"/>
      <c r="X46" s="31">
        <v>1</v>
      </c>
      <c r="Y46" s="23">
        <f t="shared" si="23"/>
        <v>15</v>
      </c>
      <c r="Z46" s="23">
        <f t="shared" si="24"/>
        <v>15</v>
      </c>
      <c r="AA46" s="23">
        <f t="shared" si="25"/>
        <v>0</v>
      </c>
      <c r="AB46" s="23">
        <f t="shared" si="26"/>
        <v>0</v>
      </c>
      <c r="AC46" s="23">
        <f t="shared" si="27"/>
        <v>0</v>
      </c>
      <c r="AD46" s="23">
        <f t="shared" si="28"/>
        <v>25</v>
      </c>
      <c r="AE46" s="23">
        <f t="shared" si="29"/>
        <v>1</v>
      </c>
    </row>
    <row r="47" spans="1:31" ht="30.75" customHeight="1">
      <c r="A47" s="97" t="s">
        <v>228</v>
      </c>
      <c r="B47" s="33" t="s">
        <v>149</v>
      </c>
      <c r="C47" s="123" t="str">
        <f>'Elective course'!D54</f>
        <v>0912.4.LEK.D.LD</v>
      </c>
      <c r="D47" s="269"/>
      <c r="E47" s="124">
        <v>8</v>
      </c>
      <c r="F47" s="124"/>
      <c r="G47" s="29"/>
      <c r="H47" s="29"/>
      <c r="I47" s="29"/>
      <c r="J47" s="29"/>
      <c r="K47" s="29"/>
      <c r="L47" s="29"/>
      <c r="M47" s="29"/>
      <c r="N47" s="29"/>
      <c r="O47" s="29"/>
      <c r="P47" s="31">
        <v>15</v>
      </c>
      <c r="Q47" s="31">
        <v>10</v>
      </c>
      <c r="R47" s="31"/>
      <c r="S47" s="31"/>
      <c r="T47" s="31"/>
      <c r="U47" s="31"/>
      <c r="V47" s="31"/>
      <c r="W47" s="31"/>
      <c r="X47" s="31">
        <v>1</v>
      </c>
      <c r="Y47" s="23">
        <f t="shared" si="23"/>
        <v>15</v>
      </c>
      <c r="Z47" s="23">
        <f t="shared" si="24"/>
        <v>15</v>
      </c>
      <c r="AA47" s="23">
        <f t="shared" si="25"/>
        <v>0</v>
      </c>
      <c r="AB47" s="23">
        <f t="shared" si="26"/>
        <v>0</v>
      </c>
      <c r="AC47" s="23">
        <f t="shared" si="27"/>
        <v>0</v>
      </c>
      <c r="AD47" s="23">
        <f t="shared" si="28"/>
        <v>25</v>
      </c>
      <c r="AE47" s="23">
        <f t="shared" si="29"/>
        <v>1</v>
      </c>
    </row>
    <row r="48" spans="1:31" ht="30.75" customHeight="1">
      <c r="A48" s="97" t="s">
        <v>229</v>
      </c>
      <c r="B48" s="33" t="s">
        <v>150</v>
      </c>
      <c r="C48" s="123" t="str">
        <f>'Elective course'!D55</f>
        <v>0912.4.LEK.D.VS</v>
      </c>
      <c r="D48" s="269"/>
      <c r="E48" s="124">
        <v>8</v>
      </c>
      <c r="F48" s="124"/>
      <c r="G48" s="29"/>
      <c r="H48" s="29"/>
      <c r="I48" s="29"/>
      <c r="J48" s="29"/>
      <c r="K48" s="29"/>
      <c r="L48" s="29"/>
      <c r="M48" s="29"/>
      <c r="N48" s="29"/>
      <c r="O48" s="29"/>
      <c r="P48" s="31">
        <v>15</v>
      </c>
      <c r="Q48" s="31">
        <v>10</v>
      </c>
      <c r="R48" s="31"/>
      <c r="S48" s="31"/>
      <c r="T48" s="31"/>
      <c r="U48" s="31"/>
      <c r="V48" s="31"/>
      <c r="W48" s="31"/>
      <c r="X48" s="31">
        <v>1</v>
      </c>
      <c r="Y48" s="23">
        <f t="shared" si="23"/>
        <v>15</v>
      </c>
      <c r="Z48" s="23">
        <f t="shared" si="24"/>
        <v>15</v>
      </c>
      <c r="AA48" s="23">
        <f t="shared" si="25"/>
        <v>0</v>
      </c>
      <c r="AB48" s="23">
        <f t="shared" si="26"/>
        <v>0</v>
      </c>
      <c r="AC48" s="23">
        <f t="shared" si="27"/>
        <v>0</v>
      </c>
      <c r="AD48" s="23">
        <f t="shared" si="28"/>
        <v>25</v>
      </c>
      <c r="AE48" s="23">
        <f t="shared" si="29"/>
        <v>1</v>
      </c>
    </row>
    <row r="49" spans="1:37" s="93" customFormat="1" ht="30.75" customHeight="1">
      <c r="A49" s="97" t="s">
        <v>230</v>
      </c>
      <c r="B49" s="213" t="s">
        <v>332</v>
      </c>
      <c r="C49" s="123" t="str">
        <f>'Elective course'!D56</f>
        <v>0912.4.LEK.D.ECA</v>
      </c>
      <c r="D49" s="202"/>
      <c r="E49" s="124">
        <v>8</v>
      </c>
      <c r="F49" s="202"/>
      <c r="G49" s="29"/>
      <c r="H49" s="29"/>
      <c r="I49" s="29"/>
      <c r="J49" s="29"/>
      <c r="K49" s="29"/>
      <c r="L49" s="29"/>
      <c r="M49" s="29"/>
      <c r="N49" s="29"/>
      <c r="O49" s="29"/>
      <c r="P49" s="31">
        <v>15</v>
      </c>
      <c r="Q49" s="31">
        <v>10</v>
      </c>
      <c r="R49" s="31"/>
      <c r="S49" s="31"/>
      <c r="T49" s="31"/>
      <c r="U49" s="31"/>
      <c r="V49" s="31"/>
      <c r="W49" s="31"/>
      <c r="X49" s="31">
        <v>1</v>
      </c>
      <c r="Y49" s="23">
        <f>SUM(G49,I49,K49,M49,P49,R49,T49,V49)</f>
        <v>15</v>
      </c>
      <c r="Z49" s="23">
        <f>SUM(G49,P49)</f>
        <v>15</v>
      </c>
      <c r="AA49" s="23">
        <f>SUM(I49,R49)</f>
        <v>0</v>
      </c>
      <c r="AB49" s="23">
        <f>SUM(J49,S49)</f>
        <v>0</v>
      </c>
      <c r="AC49" s="23">
        <f>SUM(L49,U49)</f>
        <v>0</v>
      </c>
      <c r="AD49" s="23">
        <f>SUM(G49:N49,P49:W49)</f>
        <v>25</v>
      </c>
      <c r="AE49" s="23">
        <f>SUM(O49,X49)</f>
        <v>1</v>
      </c>
    </row>
    <row r="50" spans="1:37" ht="21">
      <c r="A50" s="198"/>
      <c r="B50" s="199"/>
      <c r="C50" s="200"/>
      <c r="D50" s="201"/>
      <c r="E50" s="201"/>
      <c r="F50" s="201"/>
      <c r="G50" s="188"/>
      <c r="H50" s="211"/>
      <c r="I50" s="4"/>
      <c r="J50" s="211"/>
      <c r="K50" s="211"/>
      <c r="L50" s="211"/>
      <c r="M50" s="211"/>
      <c r="N50" s="211"/>
      <c r="O50" s="211"/>
      <c r="P50" s="211"/>
      <c r="Q50" s="211"/>
      <c r="R50" s="211"/>
      <c r="S50" s="211"/>
      <c r="T50" s="211"/>
      <c r="U50" s="211"/>
      <c r="V50" s="211"/>
      <c r="W50" s="211"/>
      <c r="X50" s="211"/>
      <c r="Y50" s="188"/>
      <c r="Z50" s="188"/>
      <c r="AA50" s="188"/>
      <c r="AB50" s="188"/>
      <c r="AC50" s="188"/>
      <c r="AD50" s="188"/>
      <c r="AE50" s="188"/>
    </row>
    <row r="51" spans="1:37" ht="21">
      <c r="A51" s="198"/>
      <c r="B51" s="199"/>
      <c r="C51" s="200"/>
      <c r="D51" s="201"/>
      <c r="E51" s="201"/>
      <c r="F51" s="201"/>
      <c r="G51" s="188"/>
      <c r="H51" s="211"/>
      <c r="I51" s="4"/>
      <c r="J51" s="211"/>
      <c r="K51" s="211"/>
      <c r="L51" s="204" t="s">
        <v>77</v>
      </c>
      <c r="M51" s="211"/>
      <c r="N51" s="211"/>
      <c r="O51" s="211"/>
      <c r="P51" s="211"/>
      <c r="Q51" s="211"/>
      <c r="R51" s="211"/>
      <c r="S51" s="211"/>
      <c r="T51" s="211"/>
      <c r="U51" s="211"/>
      <c r="V51" s="211"/>
      <c r="W51" s="211"/>
      <c r="X51" s="211"/>
      <c r="Y51" s="188"/>
      <c r="Z51" s="188"/>
      <c r="AA51" s="188"/>
      <c r="AB51" s="188"/>
      <c r="AC51" s="188"/>
      <c r="AD51" s="188"/>
      <c r="AE51" s="188"/>
    </row>
    <row r="52" spans="1:37" ht="21">
      <c r="A52" s="205"/>
      <c r="B52" s="206"/>
      <c r="C52" s="207"/>
      <c r="D52" s="201"/>
      <c r="E52" s="201"/>
      <c r="F52" s="201"/>
      <c r="G52" s="188"/>
      <c r="H52" s="211"/>
      <c r="I52" s="4"/>
      <c r="J52" s="211"/>
      <c r="K52" s="211"/>
      <c r="L52" s="211"/>
      <c r="M52" s="211"/>
      <c r="N52" s="211"/>
      <c r="O52" s="211"/>
      <c r="P52" s="211"/>
      <c r="Q52" s="211"/>
      <c r="R52" s="211"/>
      <c r="S52" s="211"/>
      <c r="T52" s="211"/>
      <c r="U52" s="211"/>
      <c r="V52" s="211"/>
      <c r="W52" s="211"/>
      <c r="X52" s="211"/>
      <c r="Y52" s="188"/>
      <c r="Z52" s="188"/>
      <c r="AA52" s="188"/>
      <c r="AB52" s="188"/>
      <c r="AC52" s="188"/>
      <c r="AD52" s="188"/>
      <c r="AE52" s="188"/>
    </row>
    <row r="53" spans="1:37" ht="21">
      <c r="A53" s="176"/>
      <c r="B53" s="204" t="s">
        <v>283</v>
      </c>
      <c r="C53" s="204"/>
      <c r="D53" s="204"/>
      <c r="E53" s="204"/>
      <c r="F53" s="204"/>
      <c r="G53" s="204"/>
      <c r="H53" s="204"/>
      <c r="I53" s="204"/>
      <c r="J53" s="204"/>
      <c r="K53" s="188"/>
      <c r="L53" s="188"/>
      <c r="M53" s="188"/>
      <c r="N53" s="188"/>
      <c r="O53" s="188"/>
      <c r="P53" s="188"/>
      <c r="Q53" s="188"/>
      <c r="R53" s="188"/>
      <c r="S53" s="211"/>
      <c r="T53" s="211"/>
      <c r="U53" s="204"/>
      <c r="V53" s="204"/>
      <c r="W53" s="204"/>
      <c r="X53" s="204"/>
      <c r="Y53" s="204"/>
      <c r="Z53" s="204"/>
      <c r="AA53" s="204"/>
      <c r="AB53" s="204"/>
      <c r="AC53" s="204"/>
      <c r="AD53" s="188"/>
      <c r="AE53" s="188"/>
      <c r="AF53" s="188"/>
      <c r="AG53" s="188"/>
      <c r="AH53" s="188"/>
      <c r="AI53" s="188"/>
      <c r="AJ53" s="211"/>
      <c r="AK53" s="211"/>
    </row>
    <row r="54" spans="1:37" ht="21">
      <c r="A54" s="209"/>
      <c r="B54" s="204" t="s">
        <v>580</v>
      </c>
      <c r="C54" s="204"/>
      <c r="D54" s="204"/>
      <c r="E54" s="204"/>
      <c r="F54" s="204"/>
      <c r="G54" s="204"/>
      <c r="H54" s="204"/>
      <c r="I54" s="204"/>
      <c r="J54" s="204"/>
      <c r="K54" s="188"/>
      <c r="L54" s="188"/>
      <c r="M54" s="188"/>
      <c r="N54" s="188"/>
      <c r="O54" s="188"/>
      <c r="P54" s="188"/>
      <c r="Q54" s="188"/>
      <c r="R54" s="188"/>
      <c r="S54" s="211"/>
      <c r="T54" s="211"/>
      <c r="U54" s="204"/>
      <c r="V54" s="204"/>
      <c r="W54" s="204"/>
      <c r="X54" s="204"/>
      <c r="Y54" s="204"/>
      <c r="Z54" s="204"/>
      <c r="AA54" s="204"/>
      <c r="AB54" s="204"/>
      <c r="AC54" s="204"/>
      <c r="AD54" s="188"/>
      <c r="AE54" s="188"/>
      <c r="AF54" s="188"/>
      <c r="AG54" s="188"/>
      <c r="AH54" s="188"/>
      <c r="AI54" s="188"/>
      <c r="AJ54" s="211"/>
      <c r="AK54" s="211"/>
    </row>
    <row r="55" spans="1:37" ht="21">
      <c r="A55" s="210"/>
      <c r="B55" s="208" t="s">
        <v>288</v>
      </c>
      <c r="C55" s="208"/>
      <c r="D55" s="208"/>
      <c r="E55" s="208"/>
      <c r="F55" s="208"/>
      <c r="G55" s="208"/>
      <c r="H55" s="208"/>
      <c r="I55" s="204"/>
      <c r="J55" s="204"/>
      <c r="K55" s="188"/>
      <c r="L55" s="188"/>
      <c r="M55" s="188"/>
      <c r="N55" s="315" t="s">
        <v>563</v>
      </c>
      <c r="O55" s="331"/>
      <c r="P55" s="331"/>
      <c r="Q55" s="331"/>
      <c r="R55" s="331"/>
      <c r="S55" s="348"/>
      <c r="T55" s="348"/>
      <c r="U55" s="320"/>
      <c r="V55" s="320"/>
      <c r="W55" s="320"/>
      <c r="X55" s="320"/>
      <c r="Y55" s="320"/>
      <c r="Z55" s="208"/>
      <c r="AA55" s="208"/>
      <c r="AB55" s="204"/>
      <c r="AC55" s="204"/>
      <c r="AD55" s="188"/>
      <c r="AE55" s="188"/>
      <c r="AF55" s="188"/>
      <c r="AG55" s="188"/>
      <c r="AH55" s="188"/>
      <c r="AI55" s="188"/>
      <c r="AJ55" s="211"/>
      <c r="AK55" s="211"/>
    </row>
    <row r="56" spans="1:37" ht="21">
      <c r="A56" s="176"/>
      <c r="B56" s="208" t="s">
        <v>581</v>
      </c>
      <c r="C56" s="208"/>
      <c r="D56" s="208"/>
      <c r="E56" s="208"/>
      <c r="F56" s="208"/>
      <c r="G56" s="208"/>
      <c r="H56" s="208"/>
      <c r="I56" s="204"/>
      <c r="J56" s="204"/>
      <c r="K56" s="188"/>
      <c r="L56" s="188"/>
      <c r="M56" s="188"/>
      <c r="N56" s="318" t="s">
        <v>564</v>
      </c>
      <c r="O56" s="331"/>
      <c r="P56" s="331"/>
      <c r="Q56" s="331"/>
      <c r="R56" s="331"/>
      <c r="S56" s="348"/>
      <c r="T56" s="348"/>
      <c r="U56" s="320"/>
      <c r="V56" s="320"/>
      <c r="W56" s="320"/>
      <c r="X56" s="320"/>
      <c r="Y56" s="320"/>
      <c r="Z56" s="208"/>
      <c r="AA56" s="208"/>
      <c r="AB56" s="204"/>
      <c r="AC56" s="204"/>
      <c r="AD56" s="188"/>
      <c r="AE56" s="188"/>
      <c r="AF56" s="188"/>
      <c r="AG56" s="188"/>
      <c r="AH56" s="188"/>
      <c r="AI56" s="188"/>
      <c r="AJ56" s="211"/>
      <c r="AK56" s="211"/>
    </row>
    <row r="57" spans="1:37" ht="21">
      <c r="A57" s="176"/>
      <c r="B57" s="208" t="s">
        <v>289</v>
      </c>
      <c r="C57" s="208"/>
      <c r="D57" s="208"/>
      <c r="E57" s="208"/>
      <c r="F57" s="208"/>
      <c r="G57" s="208"/>
      <c r="H57" s="208"/>
      <c r="I57" s="204"/>
      <c r="J57" s="204"/>
      <c r="K57" s="188"/>
      <c r="L57" s="188"/>
      <c r="M57" s="188"/>
      <c r="N57" s="318" t="s">
        <v>588</v>
      </c>
      <c r="O57" s="331"/>
      <c r="P57" s="331"/>
      <c r="Q57" s="331"/>
      <c r="R57" s="331"/>
      <c r="S57" s="348"/>
      <c r="T57" s="348"/>
      <c r="U57" s="320"/>
      <c r="V57" s="320"/>
      <c r="W57" s="320"/>
      <c r="X57" s="320"/>
      <c r="Y57" s="320"/>
      <c r="Z57" s="208"/>
      <c r="AA57" s="208"/>
      <c r="AB57" s="204"/>
      <c r="AC57" s="204"/>
      <c r="AD57" s="188"/>
      <c r="AE57" s="188"/>
      <c r="AF57" s="188"/>
      <c r="AG57" s="188"/>
      <c r="AH57" s="188"/>
      <c r="AI57" s="188"/>
      <c r="AJ57" s="211"/>
      <c r="AK57" s="211"/>
    </row>
    <row r="58" spans="1:37" ht="21">
      <c r="A58" s="176"/>
      <c r="B58" s="208" t="s">
        <v>290</v>
      </c>
      <c r="C58" s="208"/>
      <c r="D58" s="208"/>
      <c r="E58" s="208"/>
      <c r="F58" s="208"/>
      <c r="G58" s="208"/>
      <c r="H58" s="208"/>
      <c r="I58" s="204"/>
      <c r="J58" s="204"/>
      <c r="K58" s="188"/>
      <c r="L58" s="188"/>
      <c r="M58" s="188"/>
      <c r="N58" s="318" t="s">
        <v>589</v>
      </c>
      <c r="O58" s="331"/>
      <c r="P58" s="331"/>
      <c r="Q58" s="331"/>
      <c r="R58" s="331"/>
      <c r="S58" s="348"/>
      <c r="T58" s="348"/>
      <c r="U58" s="320"/>
      <c r="V58" s="320"/>
      <c r="W58" s="320"/>
      <c r="X58" s="320"/>
      <c r="Y58" s="320"/>
      <c r="Z58" s="208"/>
      <c r="AA58" s="208"/>
      <c r="AB58" s="204"/>
      <c r="AC58" s="204"/>
      <c r="AD58" s="188"/>
      <c r="AE58" s="188"/>
      <c r="AF58" s="188"/>
      <c r="AG58" s="188"/>
      <c r="AH58" s="188"/>
      <c r="AI58" s="188"/>
      <c r="AJ58" s="2"/>
      <c r="AK58" s="2"/>
    </row>
    <row r="59" spans="1:37" ht="21">
      <c r="A59" s="176"/>
      <c r="B59" s="208" t="s">
        <v>291</v>
      </c>
      <c r="C59" s="208"/>
      <c r="D59" s="208"/>
      <c r="E59" s="208"/>
      <c r="F59" s="208"/>
      <c r="G59" s="208"/>
      <c r="H59" s="208"/>
      <c r="I59" s="204"/>
      <c r="J59" s="204"/>
      <c r="K59" s="188"/>
      <c r="L59" s="188"/>
      <c r="M59" s="188"/>
      <c r="N59" s="318" t="s">
        <v>590</v>
      </c>
      <c r="O59" s="331"/>
      <c r="P59" s="331"/>
      <c r="Q59" s="331"/>
      <c r="R59" s="331"/>
      <c r="S59" s="348"/>
      <c r="T59" s="348"/>
      <c r="U59" s="320"/>
      <c r="V59" s="320"/>
      <c r="W59" s="320"/>
      <c r="X59" s="320"/>
      <c r="Y59" s="320"/>
      <c r="Z59" s="208"/>
      <c r="AA59" s="208"/>
      <c r="AB59" s="204"/>
      <c r="AC59" s="204"/>
      <c r="AD59" s="188"/>
      <c r="AE59" s="188"/>
      <c r="AF59" s="188"/>
      <c r="AG59" s="188"/>
      <c r="AH59" s="188"/>
      <c r="AI59" s="188"/>
      <c r="AJ59" s="2"/>
      <c r="AK59" s="2"/>
    </row>
    <row r="60" spans="1:37" ht="21">
      <c r="A60" s="205"/>
      <c r="B60" s="208" t="s">
        <v>292</v>
      </c>
      <c r="C60" s="208"/>
      <c r="D60" s="208"/>
      <c r="E60" s="208"/>
      <c r="F60" s="208"/>
      <c r="G60" s="208"/>
      <c r="H60" s="208"/>
      <c r="I60" s="204"/>
      <c r="J60" s="204"/>
      <c r="K60" s="188"/>
      <c r="L60" s="188"/>
      <c r="M60" s="188"/>
      <c r="N60" s="318" t="s">
        <v>591</v>
      </c>
      <c r="O60" s="331"/>
      <c r="P60" s="331"/>
      <c r="Q60" s="331"/>
      <c r="R60" s="331"/>
      <c r="S60" s="348"/>
      <c r="T60" s="348"/>
      <c r="U60" s="320"/>
      <c r="V60" s="320"/>
      <c r="W60" s="320"/>
      <c r="X60" s="320"/>
      <c r="Y60" s="320"/>
      <c r="Z60" s="208"/>
      <c r="AA60" s="208"/>
      <c r="AB60" s="204"/>
      <c r="AC60" s="204"/>
      <c r="AD60" s="188"/>
      <c r="AE60" s="188"/>
      <c r="AF60" s="188"/>
      <c r="AG60" s="188"/>
      <c r="AH60" s="188"/>
      <c r="AI60" s="188"/>
      <c r="AJ60" s="2"/>
      <c r="AK60" s="2"/>
    </row>
    <row r="61" spans="1:37" ht="21">
      <c r="A61" s="293"/>
      <c r="B61" s="208" t="s">
        <v>293</v>
      </c>
      <c r="C61" s="208"/>
      <c r="D61" s="208"/>
      <c r="E61" s="208"/>
      <c r="F61" s="208"/>
      <c r="G61" s="208"/>
      <c r="H61" s="208"/>
      <c r="I61" s="204"/>
      <c r="J61" s="204"/>
      <c r="K61" s="188"/>
      <c r="L61" s="188"/>
      <c r="M61" s="188"/>
      <c r="N61" s="318"/>
      <c r="O61" s="331"/>
      <c r="P61" s="331"/>
      <c r="Q61" s="331"/>
      <c r="R61" s="331"/>
      <c r="S61" s="348"/>
      <c r="T61" s="348"/>
      <c r="U61" s="320"/>
      <c r="V61" s="320"/>
      <c r="W61" s="320"/>
      <c r="X61" s="320"/>
      <c r="Y61" s="320"/>
      <c r="Z61" s="208"/>
      <c r="AA61" s="208"/>
      <c r="AB61" s="204"/>
      <c r="AC61" s="204"/>
      <c r="AD61" s="188"/>
      <c r="AE61" s="188"/>
      <c r="AF61" s="188"/>
      <c r="AG61" s="188"/>
      <c r="AH61" s="188"/>
      <c r="AI61" s="188"/>
      <c r="AJ61" s="2"/>
      <c r="AK61" s="2"/>
    </row>
    <row r="62" spans="1:37" ht="18.75">
      <c r="A62" s="176"/>
      <c r="B62" s="208" t="s">
        <v>294</v>
      </c>
      <c r="C62" s="208"/>
      <c r="D62" s="208"/>
      <c r="E62" s="208"/>
      <c r="F62" s="208"/>
      <c r="G62" s="208"/>
      <c r="H62" s="208"/>
      <c r="I62" s="204"/>
      <c r="J62" s="204"/>
      <c r="K62" s="188"/>
      <c r="L62" s="188"/>
      <c r="M62" s="188"/>
      <c r="N62" s="318"/>
      <c r="O62" s="331"/>
      <c r="P62" s="331"/>
      <c r="Q62" s="331"/>
      <c r="R62" s="331"/>
      <c r="S62" s="331"/>
      <c r="T62" s="331"/>
      <c r="U62" s="320"/>
      <c r="V62" s="320"/>
      <c r="W62" s="320"/>
      <c r="X62" s="320"/>
      <c r="Y62" s="320"/>
      <c r="Z62" s="208"/>
      <c r="AA62" s="208"/>
      <c r="AB62" s="204"/>
      <c r="AC62" s="204"/>
      <c r="AD62" s="188"/>
      <c r="AE62" s="188"/>
      <c r="AF62" s="188"/>
      <c r="AG62" s="188"/>
      <c r="AH62" s="188"/>
      <c r="AI62" s="188"/>
    </row>
    <row r="63" spans="1:37" ht="18.75">
      <c r="A63" s="176"/>
      <c r="B63" s="208" t="s">
        <v>295</v>
      </c>
      <c r="C63" s="208"/>
      <c r="D63" s="208"/>
      <c r="E63" s="208"/>
      <c r="F63" s="208"/>
      <c r="G63" s="208"/>
      <c r="H63" s="208"/>
      <c r="I63" s="204"/>
      <c r="J63" s="204"/>
      <c r="K63" s="188"/>
      <c r="L63" s="188"/>
      <c r="M63" s="188"/>
      <c r="N63" s="188"/>
      <c r="O63" s="188"/>
      <c r="P63" s="188"/>
      <c r="Q63" s="188"/>
      <c r="R63" s="188"/>
      <c r="S63" s="188"/>
      <c r="T63" s="188"/>
      <c r="U63" s="204"/>
      <c r="V63" s="188"/>
      <c r="W63" s="188"/>
      <c r="X63" s="188"/>
      <c r="Y63" s="188"/>
      <c r="Z63" s="188"/>
      <c r="AA63" s="188"/>
      <c r="AB63" s="188"/>
      <c r="AC63" s="188"/>
      <c r="AD63" s="188"/>
      <c r="AE63" s="188"/>
      <c r="AF63" s="93"/>
      <c r="AG63" s="93"/>
      <c r="AH63" s="93"/>
      <c r="AI63" s="93"/>
    </row>
    <row r="64" spans="1:37" ht="18.75">
      <c r="A64" s="176"/>
      <c r="B64" s="208" t="s">
        <v>604</v>
      </c>
      <c r="C64" s="208"/>
      <c r="D64" s="208"/>
      <c r="E64" s="208"/>
      <c r="F64" s="208"/>
      <c r="G64" s="208"/>
      <c r="H64" s="208"/>
      <c r="I64" s="204"/>
      <c r="J64" s="204"/>
      <c r="K64" s="188"/>
      <c r="L64" s="188"/>
      <c r="M64" s="188"/>
      <c r="N64" s="188"/>
      <c r="O64" s="188"/>
      <c r="P64" s="188"/>
      <c r="Q64" s="188"/>
      <c r="R64" s="188"/>
      <c r="S64" s="188"/>
      <c r="T64" s="188"/>
      <c r="U64" s="204"/>
      <c r="V64" s="188"/>
      <c r="W64" s="188"/>
      <c r="X64" s="188"/>
      <c r="Y64" s="188"/>
      <c r="Z64" s="188"/>
      <c r="AA64" s="188"/>
      <c r="AB64" s="188"/>
      <c r="AC64" s="188"/>
      <c r="AD64" s="188"/>
      <c r="AE64" s="188"/>
      <c r="AF64" s="93"/>
      <c r="AG64" s="93"/>
      <c r="AH64" s="93"/>
      <c r="AI64" s="93"/>
    </row>
    <row r="65" spans="1:35" ht="20.25">
      <c r="A65" s="176"/>
      <c r="B65" s="208" t="s">
        <v>296</v>
      </c>
      <c r="C65" s="208"/>
      <c r="D65" s="208"/>
      <c r="E65" s="208"/>
      <c r="F65" s="208"/>
      <c r="G65" s="208"/>
      <c r="H65" s="208"/>
      <c r="I65" s="204"/>
      <c r="J65" s="204"/>
      <c r="K65" s="188"/>
      <c r="L65" s="188"/>
      <c r="M65" s="188"/>
      <c r="N65" s="188"/>
      <c r="O65" s="188"/>
      <c r="P65" s="188"/>
      <c r="Q65" s="188"/>
      <c r="R65" s="188"/>
      <c r="S65" s="188"/>
      <c r="T65" s="188"/>
      <c r="U65" s="208"/>
      <c r="V65" s="188"/>
      <c r="W65" s="188"/>
      <c r="X65" s="188"/>
      <c r="Y65" s="188"/>
      <c r="Z65" s="234"/>
      <c r="AA65" s="188"/>
      <c r="AB65" s="188"/>
      <c r="AC65" s="188"/>
      <c r="AD65" s="188"/>
      <c r="AE65" s="188"/>
      <c r="AF65" s="93"/>
      <c r="AG65" s="93"/>
      <c r="AH65" s="93"/>
      <c r="AI65" s="93"/>
    </row>
    <row r="66" spans="1:35" s="93" customFormat="1" ht="20.25">
      <c r="A66" s="94"/>
      <c r="B66" s="208" t="s">
        <v>385</v>
      </c>
      <c r="C66" s="208"/>
      <c r="D66" s="208"/>
      <c r="E66" s="208"/>
      <c r="F66" s="208"/>
      <c r="G66" s="208"/>
      <c r="H66" s="208"/>
      <c r="I66" s="204"/>
      <c r="J66" s="204"/>
      <c r="K66" s="188"/>
      <c r="L66" s="188"/>
      <c r="M66" s="188"/>
      <c r="N66" s="188"/>
      <c r="O66" s="188"/>
      <c r="P66" s="188"/>
      <c r="U66" s="208"/>
      <c r="V66" s="214"/>
      <c r="W66" s="214"/>
      <c r="X66" s="214"/>
      <c r="Y66" s="214"/>
      <c r="Z66" s="12"/>
      <c r="AA66" s="214"/>
    </row>
    <row r="67" spans="1:35" ht="18.75">
      <c r="B67" s="204" t="s">
        <v>386</v>
      </c>
      <c r="C67" s="208"/>
      <c r="D67" s="208"/>
      <c r="E67" s="208"/>
      <c r="F67" s="208"/>
      <c r="G67" s="208"/>
      <c r="H67" s="208"/>
      <c r="I67" s="204"/>
      <c r="J67" s="204"/>
      <c r="K67" s="188"/>
      <c r="L67" s="188"/>
      <c r="M67" s="188"/>
      <c r="N67" s="188"/>
      <c r="O67" s="188"/>
      <c r="P67" s="188"/>
      <c r="U67" s="204"/>
      <c r="V67" s="93"/>
      <c r="W67" s="93"/>
      <c r="X67" s="93"/>
      <c r="Y67" s="93"/>
      <c r="Z67" s="93"/>
      <c r="AA67" s="93"/>
      <c r="AB67" s="93"/>
      <c r="AC67" s="93"/>
      <c r="AD67" s="93"/>
      <c r="AE67" s="93"/>
      <c r="AF67" s="93"/>
      <c r="AG67" s="93"/>
      <c r="AH67" s="93"/>
      <c r="AI67" s="93"/>
    </row>
    <row r="68" spans="1:35" ht="20.25">
      <c r="B68" s="208" t="s">
        <v>297</v>
      </c>
      <c r="C68" s="208"/>
      <c r="D68" s="208"/>
      <c r="E68" s="208"/>
      <c r="F68" s="208"/>
      <c r="G68" s="208"/>
      <c r="H68" s="208"/>
      <c r="I68" s="204"/>
      <c r="J68" s="204"/>
      <c r="K68" s="188"/>
      <c r="L68" s="188"/>
      <c r="M68" s="188"/>
      <c r="N68" s="188"/>
      <c r="O68" s="188"/>
      <c r="P68" s="188"/>
      <c r="U68" s="208"/>
      <c r="V68" s="214"/>
      <c r="W68" s="214"/>
      <c r="X68" s="214"/>
      <c r="Y68" s="214"/>
      <c r="Z68" s="12"/>
      <c r="AA68" s="214"/>
      <c r="AB68" s="93"/>
      <c r="AC68" s="93"/>
      <c r="AD68" s="93"/>
      <c r="AE68" s="93"/>
      <c r="AF68" s="93"/>
      <c r="AG68" s="93"/>
      <c r="AH68" s="93"/>
      <c r="AI68" s="93"/>
    </row>
    <row r="69" spans="1:35" ht="18.75">
      <c r="B69" s="208" t="s">
        <v>298</v>
      </c>
      <c r="C69" s="208"/>
      <c r="D69" s="208"/>
      <c r="E69" s="208"/>
      <c r="F69" s="208"/>
      <c r="G69" s="208"/>
      <c r="H69" s="208"/>
      <c r="I69" s="204"/>
      <c r="J69" s="204"/>
      <c r="K69" s="188"/>
      <c r="L69" s="188"/>
      <c r="M69" s="188"/>
      <c r="N69" s="188"/>
      <c r="O69" s="188"/>
      <c r="P69" s="188"/>
    </row>
    <row r="70" spans="1:35" ht="18.75">
      <c r="B70" s="208" t="s">
        <v>299</v>
      </c>
      <c r="C70" s="208"/>
      <c r="D70" s="208"/>
      <c r="E70" s="208"/>
      <c r="F70" s="208"/>
      <c r="G70" s="208"/>
      <c r="H70" s="208"/>
      <c r="I70" s="204"/>
      <c r="J70" s="204"/>
      <c r="K70" s="188"/>
      <c r="L70" s="188"/>
      <c r="M70" s="188"/>
      <c r="N70" s="188"/>
      <c r="O70" s="188"/>
      <c r="P70" s="188"/>
    </row>
    <row r="71" spans="1:35" ht="18.75">
      <c r="B71" s="208" t="s">
        <v>300</v>
      </c>
      <c r="C71" s="208"/>
      <c r="D71" s="208"/>
      <c r="E71" s="208"/>
      <c r="F71" s="208"/>
      <c r="G71" s="208"/>
      <c r="H71" s="208"/>
      <c r="I71" s="204"/>
      <c r="J71" s="204"/>
      <c r="K71" s="188"/>
      <c r="L71" s="188"/>
      <c r="M71" s="188"/>
      <c r="N71" s="188"/>
      <c r="O71" s="188"/>
      <c r="P71" s="188"/>
    </row>
    <row r="72" spans="1:35" ht="18.75">
      <c r="B72" s="208" t="s">
        <v>301</v>
      </c>
      <c r="C72" s="208"/>
      <c r="D72" s="208"/>
      <c r="E72" s="208"/>
      <c r="F72" s="208"/>
      <c r="G72" s="208"/>
      <c r="H72" s="208"/>
      <c r="I72" s="204"/>
      <c r="J72" s="204"/>
      <c r="K72" s="188"/>
      <c r="L72" s="188"/>
      <c r="M72" s="188"/>
      <c r="N72" s="188"/>
      <c r="O72" s="188"/>
      <c r="P72" s="188"/>
    </row>
    <row r="73" spans="1:35" ht="18.75">
      <c r="B73" s="204" t="s">
        <v>582</v>
      </c>
      <c r="C73" s="188"/>
      <c r="D73" s="188"/>
      <c r="E73" s="188"/>
      <c r="F73" s="188"/>
      <c r="G73" s="188"/>
      <c r="H73" s="188"/>
      <c r="I73" s="188"/>
      <c r="J73" s="188"/>
      <c r="K73" s="188"/>
      <c r="L73" s="188"/>
      <c r="M73" s="188"/>
      <c r="N73" s="188"/>
      <c r="O73" s="188"/>
      <c r="P73" s="188"/>
    </row>
    <row r="74" spans="1:35" ht="18.75">
      <c r="B74" s="320" t="s">
        <v>361</v>
      </c>
      <c r="C74" s="331"/>
      <c r="D74" s="331"/>
      <c r="E74" s="188"/>
      <c r="F74" s="188"/>
      <c r="G74" s="188"/>
      <c r="H74" s="188"/>
      <c r="I74" s="188"/>
      <c r="J74" s="188"/>
      <c r="K74" s="188"/>
      <c r="L74" s="188"/>
      <c r="M74" s="188"/>
      <c r="N74" s="188"/>
      <c r="O74" s="188"/>
      <c r="P74" s="188"/>
    </row>
    <row r="75" spans="1:35" ht="18.75">
      <c r="B75" s="320" t="s">
        <v>362</v>
      </c>
      <c r="C75" s="331"/>
      <c r="D75" s="331"/>
      <c r="E75" s="188"/>
      <c r="F75" s="188"/>
      <c r="G75" s="188"/>
      <c r="H75" s="188"/>
      <c r="I75" s="188"/>
      <c r="J75" s="188"/>
      <c r="K75" s="188"/>
      <c r="L75" s="188"/>
      <c r="M75" s="188"/>
      <c r="N75" s="188"/>
      <c r="O75" s="188"/>
      <c r="P75" s="188"/>
    </row>
    <row r="76" spans="1:35" ht="21">
      <c r="B76" s="215"/>
      <c r="C76" s="215"/>
      <c r="D76" s="215"/>
      <c r="E76" s="215"/>
      <c r="F76" s="215"/>
      <c r="G76" s="215"/>
      <c r="H76" s="215"/>
      <c r="I76" s="215"/>
      <c r="J76" s="215"/>
      <c r="K76" s="215"/>
      <c r="L76" s="215"/>
      <c r="M76" s="215"/>
      <c r="N76" s="215"/>
      <c r="O76" s="215"/>
      <c r="P76" s="215"/>
    </row>
    <row r="77" spans="1:35">
      <c r="C77" s="250" t="s">
        <v>380</v>
      </c>
    </row>
  </sheetData>
  <mergeCells count="42">
    <mergeCell ref="A39:AE39"/>
    <mergeCell ref="A37:C37"/>
    <mergeCell ref="A36:C36"/>
    <mergeCell ref="A5:F5"/>
    <mergeCell ref="G5:AE5"/>
    <mergeCell ref="A6:A9"/>
    <mergeCell ref="B6:B9"/>
    <mergeCell ref="C6:C9"/>
    <mergeCell ref="D6:F7"/>
    <mergeCell ref="Y6:Y9"/>
    <mergeCell ref="AD6:AD9"/>
    <mergeCell ref="AE6:AE9"/>
    <mergeCell ref="G6:X6"/>
    <mergeCell ref="G7:O7"/>
    <mergeCell ref="P7:X7"/>
    <mergeCell ref="O8:O9"/>
    <mergeCell ref="A1:AE1"/>
    <mergeCell ref="D8:D9"/>
    <mergeCell ref="E8:E9"/>
    <mergeCell ref="F8:F9"/>
    <mergeCell ref="Z6:Z9"/>
    <mergeCell ref="AA6:AA9"/>
    <mergeCell ref="AB6:AB9"/>
    <mergeCell ref="AC6:AC9"/>
    <mergeCell ref="X8:X9"/>
    <mergeCell ref="R8:S8"/>
    <mergeCell ref="G8:H8"/>
    <mergeCell ref="V8:W8"/>
    <mergeCell ref="I8:J8"/>
    <mergeCell ref="K8:L8"/>
    <mergeCell ref="M8:N8"/>
    <mergeCell ref="T8:U8"/>
    <mergeCell ref="A2:B2"/>
    <mergeCell ref="H2:P2"/>
    <mergeCell ref="A3:B3"/>
    <mergeCell ref="B35:C35"/>
    <mergeCell ref="B34:C34"/>
    <mergeCell ref="A19:C19"/>
    <mergeCell ref="A25:C25"/>
    <mergeCell ref="A29:C29"/>
    <mergeCell ref="A32:C32"/>
    <mergeCell ref="P8:Q8"/>
  </mergeCells>
  <pageMargins left="0.23622047244094491" right="0.23622047244094491" top="0" bottom="0.74803149606299213" header="0.31496062992125984" footer="0.31496062992125984"/>
  <pageSetup paperSize="9" scale="50" fitToHeight="0" orientation="landscape" r:id="rId1"/>
  <rowBreaks count="1" manualBreakCount="1">
    <brk id="38" max="3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04"/>
  <sheetViews>
    <sheetView zoomScale="80" zoomScaleNormal="80" zoomScaleSheetLayoutView="80" workbookViewId="0">
      <pane xSplit="30" ySplit="9" topLeftCell="AE37" activePane="bottomRight" state="frozen"/>
      <selection pane="topRight" activeCell="AE1" sqref="AE1"/>
      <selection pane="bottomLeft" activeCell="A10" sqref="A10"/>
      <selection pane="bottomRight" activeCell="A46" sqref="A46"/>
    </sheetView>
  </sheetViews>
  <sheetFormatPr defaultRowHeight="15"/>
  <cols>
    <col min="1" max="1" width="5.5703125" style="94" customWidth="1"/>
    <col min="2" max="2" width="47.42578125" customWidth="1"/>
    <col min="3" max="3" width="25.140625" customWidth="1"/>
    <col min="4" max="4" width="8.7109375" customWidth="1"/>
    <col min="5" max="5" width="11.5703125" customWidth="1"/>
    <col min="6" max="6" width="8.140625" customWidth="1"/>
    <col min="7" max="15" width="7.85546875" customWidth="1"/>
    <col min="16" max="16" width="8.140625" customWidth="1"/>
    <col min="17" max="24" width="7.85546875" customWidth="1"/>
    <col min="25" max="25" width="10.85546875" customWidth="1"/>
    <col min="26" max="29" width="7" customWidth="1"/>
    <col min="30" max="30" width="11.42578125" customWidth="1"/>
    <col min="31" max="31" width="10" customWidth="1"/>
    <col min="33" max="33" width="9.140625" customWidth="1"/>
  </cols>
  <sheetData>
    <row r="1" spans="1:32" s="5" customFormat="1" ht="39.75" customHeight="1">
      <c r="A1" s="412" t="s">
        <v>250</v>
      </c>
      <c r="B1" s="412"/>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20"/>
    </row>
    <row r="2" spans="1:32" s="5" customFormat="1" ht="44.25" customHeight="1">
      <c r="A2" s="378" t="s">
        <v>316</v>
      </c>
      <c r="B2" s="379"/>
      <c r="C2" s="160" t="s">
        <v>559</v>
      </c>
      <c r="D2" s="156"/>
      <c r="E2" s="161"/>
      <c r="F2" s="161"/>
      <c r="G2" s="161"/>
      <c r="H2" s="423" t="s">
        <v>107</v>
      </c>
      <c r="I2" s="423"/>
      <c r="J2" s="423"/>
      <c r="K2" s="423"/>
      <c r="L2" s="423"/>
      <c r="M2" s="423"/>
      <c r="N2" s="423"/>
      <c r="O2" s="423"/>
      <c r="P2" s="423"/>
      <c r="Q2" s="162"/>
      <c r="R2" s="162"/>
      <c r="S2" s="162"/>
      <c r="T2" s="162"/>
      <c r="U2" s="162"/>
      <c r="V2" s="162"/>
      <c r="W2" s="162"/>
      <c r="X2" s="162"/>
      <c r="Y2" s="162"/>
      <c r="Z2" s="162"/>
      <c r="AA2" s="162"/>
      <c r="AB2" s="162"/>
      <c r="AC2" s="162"/>
      <c r="AD2" s="162"/>
      <c r="AE2" s="294"/>
      <c r="AF2" s="20"/>
    </row>
    <row r="3" spans="1:32" s="5" customFormat="1" ht="28.5" customHeight="1">
      <c r="A3" s="432" t="s">
        <v>57</v>
      </c>
      <c r="B3" s="433"/>
      <c r="C3" s="163"/>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294"/>
      <c r="AF3" s="20"/>
    </row>
    <row r="4" spans="1:32" s="5" customFormat="1" ht="24.75" customHeight="1" thickBot="1">
      <c r="A4" s="212"/>
      <c r="B4" s="156" t="s">
        <v>393</v>
      </c>
      <c r="C4" s="27"/>
      <c r="D4" s="25"/>
      <c r="E4" s="90"/>
      <c r="F4" s="25"/>
      <c r="G4" s="26"/>
      <c r="H4" s="25"/>
      <c r="I4" s="26"/>
      <c r="J4" s="165"/>
      <c r="K4" s="165"/>
      <c r="L4" s="165"/>
      <c r="M4" s="165"/>
      <c r="N4" s="165"/>
      <c r="O4" s="165"/>
      <c r="P4" s="165"/>
      <c r="Q4" s="165"/>
      <c r="R4" s="165"/>
      <c r="S4" s="165"/>
      <c r="T4" s="165"/>
      <c r="U4" s="165"/>
      <c r="V4" s="165"/>
      <c r="W4" s="165"/>
      <c r="X4" s="165"/>
      <c r="Y4" s="165"/>
      <c r="Z4" s="165"/>
      <c r="AA4" s="165"/>
      <c r="AB4" s="165"/>
      <c r="AC4" s="165"/>
      <c r="AD4" s="165"/>
      <c r="AE4" s="165"/>
      <c r="AF4" s="19"/>
    </row>
    <row r="5" spans="1:32" ht="15" customHeight="1">
      <c r="A5" s="414"/>
      <c r="B5" s="415"/>
      <c r="C5" s="415"/>
      <c r="D5" s="415"/>
      <c r="E5" s="415"/>
      <c r="F5" s="416"/>
      <c r="G5" s="417" t="s">
        <v>32</v>
      </c>
      <c r="H5" s="418"/>
      <c r="I5" s="418"/>
      <c r="J5" s="418"/>
      <c r="K5" s="418"/>
      <c r="L5" s="418"/>
      <c r="M5" s="418"/>
      <c r="N5" s="418"/>
      <c r="O5" s="418"/>
      <c r="P5" s="418"/>
      <c r="Q5" s="418"/>
      <c r="R5" s="418"/>
      <c r="S5" s="418"/>
      <c r="T5" s="418"/>
      <c r="U5" s="418"/>
      <c r="V5" s="418"/>
      <c r="W5" s="418"/>
      <c r="X5" s="418"/>
      <c r="Y5" s="418"/>
      <c r="Z5" s="418"/>
      <c r="AA5" s="418"/>
      <c r="AB5" s="418"/>
      <c r="AC5" s="418"/>
      <c r="AD5" s="418"/>
      <c r="AE5" s="418"/>
      <c r="AF5" s="16"/>
    </row>
    <row r="6" spans="1:32" ht="15" customHeight="1">
      <c r="A6" s="449" t="s">
        <v>26</v>
      </c>
      <c r="B6" s="382" t="s">
        <v>27</v>
      </c>
      <c r="C6" s="382" t="s">
        <v>28</v>
      </c>
      <c r="D6" s="407" t="s">
        <v>249</v>
      </c>
      <c r="E6" s="407"/>
      <c r="F6" s="407"/>
      <c r="G6" s="402" t="s">
        <v>108</v>
      </c>
      <c r="H6" s="402"/>
      <c r="I6" s="402"/>
      <c r="J6" s="402"/>
      <c r="K6" s="402"/>
      <c r="L6" s="402"/>
      <c r="M6" s="402"/>
      <c r="N6" s="402"/>
      <c r="O6" s="402"/>
      <c r="P6" s="402"/>
      <c r="Q6" s="402"/>
      <c r="R6" s="402"/>
      <c r="S6" s="402"/>
      <c r="T6" s="402"/>
      <c r="U6" s="402"/>
      <c r="V6" s="402"/>
      <c r="W6" s="402"/>
      <c r="X6" s="402"/>
      <c r="Y6" s="396" t="s">
        <v>35</v>
      </c>
      <c r="Z6" s="396" t="s">
        <v>2</v>
      </c>
      <c r="AA6" s="396" t="s">
        <v>166</v>
      </c>
      <c r="AB6" s="396" t="s">
        <v>167</v>
      </c>
      <c r="AC6" s="396" t="s">
        <v>2</v>
      </c>
      <c r="AD6" s="396" t="s">
        <v>37</v>
      </c>
      <c r="AE6" s="396" t="s">
        <v>36</v>
      </c>
    </row>
    <row r="7" spans="1:32" ht="15" customHeight="1">
      <c r="A7" s="473"/>
      <c r="B7" s="382"/>
      <c r="C7" s="382"/>
      <c r="D7" s="407"/>
      <c r="E7" s="407"/>
      <c r="F7" s="407"/>
      <c r="G7" s="403" t="s">
        <v>109</v>
      </c>
      <c r="H7" s="404"/>
      <c r="I7" s="404"/>
      <c r="J7" s="404"/>
      <c r="K7" s="404"/>
      <c r="L7" s="404"/>
      <c r="M7" s="404"/>
      <c r="N7" s="404"/>
      <c r="O7" s="405"/>
      <c r="P7" s="398" t="s">
        <v>110</v>
      </c>
      <c r="Q7" s="420"/>
      <c r="R7" s="420"/>
      <c r="S7" s="420"/>
      <c r="T7" s="420"/>
      <c r="U7" s="420"/>
      <c r="V7" s="420"/>
      <c r="W7" s="420"/>
      <c r="X7" s="399"/>
      <c r="Y7" s="397"/>
      <c r="Z7" s="397"/>
      <c r="AA7" s="397"/>
      <c r="AB7" s="397"/>
      <c r="AC7" s="397"/>
      <c r="AD7" s="397"/>
      <c r="AE7" s="397"/>
    </row>
    <row r="8" spans="1:32" ht="34.5" customHeight="1">
      <c r="A8" s="473"/>
      <c r="B8" s="383"/>
      <c r="C8" s="383"/>
      <c r="D8" s="383" t="s">
        <v>0</v>
      </c>
      <c r="E8" s="383" t="s">
        <v>29</v>
      </c>
      <c r="F8" s="383" t="s">
        <v>30</v>
      </c>
      <c r="G8" s="403" t="s">
        <v>245</v>
      </c>
      <c r="H8" s="405"/>
      <c r="I8" s="403" t="s">
        <v>246</v>
      </c>
      <c r="J8" s="405"/>
      <c r="K8" s="403" t="s">
        <v>247</v>
      </c>
      <c r="L8" s="405"/>
      <c r="M8" s="403" t="s">
        <v>248</v>
      </c>
      <c r="N8" s="405"/>
      <c r="O8" s="421" t="s">
        <v>1</v>
      </c>
      <c r="P8" s="398" t="s">
        <v>245</v>
      </c>
      <c r="Q8" s="399"/>
      <c r="R8" s="398" t="s">
        <v>246</v>
      </c>
      <c r="S8" s="399"/>
      <c r="T8" s="398" t="s">
        <v>247</v>
      </c>
      <c r="U8" s="399"/>
      <c r="V8" s="398" t="s">
        <v>248</v>
      </c>
      <c r="W8" s="399"/>
      <c r="X8" s="400" t="s">
        <v>1</v>
      </c>
      <c r="Y8" s="397"/>
      <c r="Z8" s="397"/>
      <c r="AA8" s="397"/>
      <c r="AB8" s="397"/>
      <c r="AC8" s="397"/>
      <c r="AD8" s="397"/>
      <c r="AE8" s="397"/>
    </row>
    <row r="9" spans="1:32" ht="63" customHeight="1">
      <c r="A9" s="474"/>
      <c r="B9" s="383"/>
      <c r="C9" s="383"/>
      <c r="D9" s="472"/>
      <c r="E9" s="472"/>
      <c r="F9" s="472"/>
      <c r="G9" s="115" t="s">
        <v>33</v>
      </c>
      <c r="H9" s="115" t="s">
        <v>34</v>
      </c>
      <c r="I9" s="115" t="s">
        <v>33</v>
      </c>
      <c r="J9" s="115" t="s">
        <v>34</v>
      </c>
      <c r="K9" s="115" t="s">
        <v>33</v>
      </c>
      <c r="L9" s="115" t="s">
        <v>34</v>
      </c>
      <c r="M9" s="115" t="s">
        <v>33</v>
      </c>
      <c r="N9" s="115" t="s">
        <v>34</v>
      </c>
      <c r="O9" s="422"/>
      <c r="P9" s="116" t="s">
        <v>33</v>
      </c>
      <c r="Q9" s="116" t="s">
        <v>34</v>
      </c>
      <c r="R9" s="116" t="s">
        <v>33</v>
      </c>
      <c r="S9" s="116" t="s">
        <v>34</v>
      </c>
      <c r="T9" s="116" t="s">
        <v>33</v>
      </c>
      <c r="U9" s="116" t="s">
        <v>34</v>
      </c>
      <c r="V9" s="116" t="s">
        <v>33</v>
      </c>
      <c r="W9" s="116" t="s">
        <v>34</v>
      </c>
      <c r="X9" s="401"/>
      <c r="Y9" s="397"/>
      <c r="Z9" s="397"/>
      <c r="AA9" s="397"/>
      <c r="AB9" s="397"/>
      <c r="AC9" s="397"/>
      <c r="AD9" s="397"/>
      <c r="AE9" s="397"/>
    </row>
    <row r="10" spans="1:32" s="93" customFormat="1" ht="15" customHeight="1">
      <c r="A10" s="295" t="s">
        <v>254</v>
      </c>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296"/>
    </row>
    <row r="11" spans="1:32" s="17" customFormat="1" ht="39.75" customHeight="1">
      <c r="A11" s="96">
        <v>2.8</v>
      </c>
      <c r="B11" s="17" t="s">
        <v>211</v>
      </c>
      <c r="C11" s="123" t="str">
        <f>'Fully study plan'!C17</f>
        <v>0912.4.LEK.B.MEB</v>
      </c>
      <c r="E11" s="124">
        <v>9</v>
      </c>
      <c r="F11" s="124"/>
      <c r="G11" s="29">
        <v>10</v>
      </c>
      <c r="H11" s="29">
        <v>5</v>
      </c>
      <c r="I11" s="29">
        <v>10</v>
      </c>
      <c r="J11" s="29"/>
      <c r="K11" s="29"/>
      <c r="L11" s="29"/>
      <c r="M11" s="29"/>
      <c r="N11" s="29"/>
      <c r="O11" s="29">
        <v>1</v>
      </c>
      <c r="P11" s="29"/>
      <c r="Q11" s="29"/>
      <c r="R11" s="29"/>
      <c r="S11" s="29"/>
      <c r="T11" s="29"/>
      <c r="U11" s="29"/>
      <c r="V11" s="29"/>
      <c r="W11" s="29"/>
      <c r="X11" s="29"/>
      <c r="Y11" s="297">
        <f>SUM(G11,I11,K11,M11,P11,R11,T11,V11)</f>
        <v>20</v>
      </c>
      <c r="Z11" s="297">
        <f>SUM(G11,P11)</f>
        <v>10</v>
      </c>
      <c r="AA11" s="297">
        <f>SUM(I11,R11)</f>
        <v>10</v>
      </c>
      <c r="AB11" s="297">
        <f>SUM(K11,T11)</f>
        <v>0</v>
      </c>
      <c r="AC11" s="297">
        <f>SUM(M11,V11)</f>
        <v>0</v>
      </c>
      <c r="AD11" s="297">
        <f>SUM(G11:N11,P11:W11)</f>
        <v>25</v>
      </c>
      <c r="AE11" s="297">
        <f>SUM(O11,X11)</f>
        <v>1</v>
      </c>
    </row>
    <row r="12" spans="1:32" s="108" customFormat="1" ht="17.25" customHeight="1">
      <c r="A12" s="385" t="s">
        <v>24</v>
      </c>
      <c r="B12" s="440"/>
      <c r="C12" s="386"/>
      <c r="D12" s="298"/>
      <c r="E12" s="298"/>
      <c r="F12" s="298"/>
      <c r="G12" s="271">
        <f>G11</f>
        <v>10</v>
      </c>
      <c r="H12" s="271">
        <f>H11</f>
        <v>5</v>
      </c>
      <c r="I12" s="271">
        <f>I11</f>
        <v>10</v>
      </c>
      <c r="J12" s="271"/>
      <c r="K12" s="271"/>
      <c r="L12" s="271"/>
      <c r="M12" s="271"/>
      <c r="N12" s="271"/>
      <c r="O12" s="271">
        <v>1</v>
      </c>
      <c r="P12" s="271"/>
      <c r="Q12" s="271"/>
      <c r="R12" s="271"/>
      <c r="S12" s="271"/>
      <c r="T12" s="271"/>
      <c r="U12" s="271"/>
      <c r="V12" s="271"/>
      <c r="W12" s="271"/>
      <c r="X12" s="271"/>
      <c r="Y12" s="271">
        <f t="shared" ref="Y12:AE12" si="0">Y11</f>
        <v>20</v>
      </c>
      <c r="Z12" s="271">
        <f t="shared" si="0"/>
        <v>10</v>
      </c>
      <c r="AA12" s="271">
        <f t="shared" si="0"/>
        <v>10</v>
      </c>
      <c r="AB12" s="271">
        <f t="shared" si="0"/>
        <v>0</v>
      </c>
      <c r="AC12" s="271">
        <f t="shared" si="0"/>
        <v>0</v>
      </c>
      <c r="AD12" s="271">
        <f t="shared" si="0"/>
        <v>25</v>
      </c>
      <c r="AE12" s="271">
        <f t="shared" si="0"/>
        <v>1</v>
      </c>
    </row>
    <row r="13" spans="1:32" ht="15.75">
      <c r="A13" s="166" t="s">
        <v>259</v>
      </c>
      <c r="B13" s="128"/>
      <c r="C13" s="129"/>
      <c r="D13" s="128"/>
      <c r="E13" s="128"/>
      <c r="F13" s="128"/>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2"/>
    </row>
    <row r="14" spans="1:32" s="93" customFormat="1" ht="23.25" customHeight="1">
      <c r="A14" s="299">
        <v>5.0999999999999996</v>
      </c>
      <c r="B14" s="17" t="s">
        <v>86</v>
      </c>
      <c r="C14" s="123" t="str">
        <f>'Fully study plan'!C41</f>
        <v>0912.4.LEK.C.Pe</v>
      </c>
      <c r="D14" s="269">
        <v>11</v>
      </c>
      <c r="E14" s="122" t="s">
        <v>270</v>
      </c>
      <c r="F14" s="124"/>
      <c r="G14" s="29">
        <v>15</v>
      </c>
      <c r="H14" s="29">
        <v>10</v>
      </c>
      <c r="I14" s="29">
        <v>10</v>
      </c>
      <c r="J14" s="29"/>
      <c r="K14" s="29">
        <v>15</v>
      </c>
      <c r="L14" s="29"/>
      <c r="M14" s="29"/>
      <c r="N14" s="29"/>
      <c r="O14" s="29">
        <v>2</v>
      </c>
      <c r="P14" s="31">
        <v>15</v>
      </c>
      <c r="Q14" s="31">
        <v>10</v>
      </c>
      <c r="R14" s="31">
        <v>10</v>
      </c>
      <c r="S14" s="31"/>
      <c r="T14" s="31">
        <v>15</v>
      </c>
      <c r="U14" s="31"/>
      <c r="V14" s="31"/>
      <c r="W14" s="31"/>
      <c r="X14" s="31">
        <v>2</v>
      </c>
      <c r="Y14" s="300">
        <f>SUM(G14,I14,K14,M14,P14,R14,T14,V14)</f>
        <v>80</v>
      </c>
      <c r="Z14" s="300">
        <f>SUM(G14,P14)</f>
        <v>30</v>
      </c>
      <c r="AA14" s="300">
        <f>SUM(I14,R14)</f>
        <v>20</v>
      </c>
      <c r="AB14" s="300">
        <f>SUM(K14,T14)</f>
        <v>30</v>
      </c>
      <c r="AC14" s="300">
        <f>SUM(M14,V14)</f>
        <v>0</v>
      </c>
      <c r="AD14" s="300">
        <f>SUM(G14:N14,P14:W14)</f>
        <v>100</v>
      </c>
      <c r="AE14" s="23">
        <f>SUM(O14,X14)</f>
        <v>4</v>
      </c>
    </row>
    <row r="15" spans="1:32" s="93" customFormat="1" ht="23.25" customHeight="1">
      <c r="A15" s="299">
        <v>5.2</v>
      </c>
      <c r="B15" s="17" t="s">
        <v>87</v>
      </c>
      <c r="C15" s="123" t="str">
        <f>'Fully study plan'!C42</f>
        <v>0912.4.LEK.C.IM</v>
      </c>
      <c r="D15" s="269">
        <v>11</v>
      </c>
      <c r="E15" s="122" t="s">
        <v>356</v>
      </c>
      <c r="F15" s="124"/>
      <c r="G15" s="29"/>
      <c r="H15" s="29"/>
      <c r="I15" s="29"/>
      <c r="J15" s="29"/>
      <c r="K15" s="29"/>
      <c r="L15" s="29"/>
      <c r="M15" s="29"/>
      <c r="N15" s="29"/>
      <c r="O15" s="29"/>
      <c r="P15" s="31">
        <v>15</v>
      </c>
      <c r="Q15" s="31">
        <v>10</v>
      </c>
      <c r="R15" s="31">
        <v>10</v>
      </c>
      <c r="S15" s="31"/>
      <c r="T15" s="31">
        <v>15</v>
      </c>
      <c r="U15" s="31"/>
      <c r="V15" s="31"/>
      <c r="W15" s="31"/>
      <c r="X15" s="31">
        <v>2</v>
      </c>
      <c r="Y15" s="300">
        <f>SUM(G15,I15,K15,M15,P15,R15,T15,V15)</f>
        <v>40</v>
      </c>
      <c r="Z15" s="300">
        <f>SUM(G15,P15)</f>
        <v>15</v>
      </c>
      <c r="AA15" s="300">
        <f>SUM(I15,R15)</f>
        <v>10</v>
      </c>
      <c r="AB15" s="300">
        <f>SUM(K15,T15)</f>
        <v>15</v>
      </c>
      <c r="AC15" s="300">
        <f>SUM(M15,V15)</f>
        <v>0</v>
      </c>
      <c r="AD15" s="300">
        <f>SUM(G15:N15,P15:W15)</f>
        <v>50</v>
      </c>
      <c r="AE15" s="23">
        <f>SUM(O15,X15)</f>
        <v>2</v>
      </c>
    </row>
    <row r="16" spans="1:32" ht="27.75" customHeight="1">
      <c r="A16" s="96">
        <v>5.3</v>
      </c>
      <c r="B16" s="17" t="s">
        <v>111</v>
      </c>
      <c r="C16" s="123" t="str">
        <f>'Fully study plan'!C44</f>
        <v>0912.4.LEK.C.Ger</v>
      </c>
      <c r="D16" s="269">
        <v>10</v>
      </c>
      <c r="E16" s="124">
        <v>10</v>
      </c>
      <c r="F16" s="124"/>
      <c r="G16" s="29"/>
      <c r="H16" s="29"/>
      <c r="I16" s="29"/>
      <c r="J16" s="29"/>
      <c r="K16" s="29"/>
      <c r="L16" s="29"/>
      <c r="M16" s="29"/>
      <c r="N16" s="29"/>
      <c r="O16" s="29"/>
      <c r="P16" s="31">
        <v>15</v>
      </c>
      <c r="Q16" s="31">
        <v>10</v>
      </c>
      <c r="R16" s="31">
        <v>20</v>
      </c>
      <c r="S16" s="31">
        <v>15</v>
      </c>
      <c r="T16" s="31">
        <v>15</v>
      </c>
      <c r="U16" s="31"/>
      <c r="V16" s="31"/>
      <c r="W16" s="31"/>
      <c r="X16" s="31">
        <v>3</v>
      </c>
      <c r="Y16" s="23">
        <f>SUM(G16,I16,K16,M16,P16,R16,T16,V16)</f>
        <v>50</v>
      </c>
      <c r="Z16" s="23">
        <f>SUM(G16,P16)</f>
        <v>15</v>
      </c>
      <c r="AA16" s="23">
        <f>SUM(I16,R16)</f>
        <v>20</v>
      </c>
      <c r="AB16" s="23">
        <f>SUM(K16,T16)</f>
        <v>15</v>
      </c>
      <c r="AC16" s="23">
        <f>SUM(M16,V16)</f>
        <v>0</v>
      </c>
      <c r="AD16" s="23">
        <f>SUM(G16:N16,P16:W16)</f>
        <v>75</v>
      </c>
      <c r="AE16" s="23">
        <f>SUM(O16,X16)</f>
        <v>3</v>
      </c>
    </row>
    <row r="17" spans="1:32" s="93" customFormat="1" ht="27.75" customHeight="1">
      <c r="A17" s="96">
        <v>5.7</v>
      </c>
      <c r="B17" s="17" t="s">
        <v>112</v>
      </c>
      <c r="C17" s="123" t="str">
        <f>'Fully study plan'!C48</f>
        <v>0912.4.LEK.C.FM</v>
      </c>
      <c r="D17" s="269">
        <v>12</v>
      </c>
      <c r="E17" s="124">
        <v>9</v>
      </c>
      <c r="F17" s="124"/>
      <c r="G17" s="29">
        <v>15</v>
      </c>
      <c r="H17" s="302">
        <v>15</v>
      </c>
      <c r="I17" s="29">
        <v>25</v>
      </c>
      <c r="J17" s="302">
        <v>30</v>
      </c>
      <c r="K17" s="29">
        <v>15</v>
      </c>
      <c r="L17" s="29"/>
      <c r="M17" s="29"/>
      <c r="N17" s="29"/>
      <c r="O17" s="29">
        <v>4</v>
      </c>
      <c r="P17" s="31"/>
      <c r="Q17" s="31"/>
      <c r="R17" s="31"/>
      <c r="S17" s="31"/>
      <c r="T17" s="31"/>
      <c r="U17" s="31"/>
      <c r="V17" s="31"/>
      <c r="W17" s="31"/>
      <c r="X17" s="31"/>
      <c r="Y17" s="23">
        <f>SUM(G17,I17,K17,M17,P17,R17,T17,V17)</f>
        <v>55</v>
      </c>
      <c r="Z17" s="23">
        <f>SUM(G17,P17)</f>
        <v>15</v>
      </c>
      <c r="AA17" s="23">
        <f>SUM(I17,R17)</f>
        <v>25</v>
      </c>
      <c r="AB17" s="23">
        <f>SUM(K17,T17)</f>
        <v>15</v>
      </c>
      <c r="AC17" s="23">
        <f>SUM(M17,V17)</f>
        <v>0</v>
      </c>
      <c r="AD17" s="23">
        <f>SUM(G17:N17,P17:W17)</f>
        <v>100</v>
      </c>
      <c r="AE17" s="23">
        <f>SUM(O17,X17)</f>
        <v>4</v>
      </c>
    </row>
    <row r="18" spans="1:32" ht="21.75" customHeight="1">
      <c r="A18" s="385" t="s">
        <v>24</v>
      </c>
      <c r="B18" s="440"/>
      <c r="C18" s="386"/>
      <c r="D18" s="126"/>
      <c r="E18" s="136"/>
      <c r="F18" s="126"/>
      <c r="G18" s="134">
        <f>SUM(G14:G17)</f>
        <v>30</v>
      </c>
      <c r="H18" s="308">
        <f t="shared" ref="H18:AE18" si="1">SUM(H14:H17)</f>
        <v>25</v>
      </c>
      <c r="I18" s="134">
        <f t="shared" si="1"/>
        <v>35</v>
      </c>
      <c r="J18" s="308">
        <f>SUM(J14:J17)</f>
        <v>30</v>
      </c>
      <c r="K18" s="134">
        <f t="shared" si="1"/>
        <v>30</v>
      </c>
      <c r="L18" s="134">
        <f t="shared" si="1"/>
        <v>0</v>
      </c>
      <c r="M18" s="134">
        <f>SUM(M14:M17)</f>
        <v>0</v>
      </c>
      <c r="N18" s="134">
        <f t="shared" si="1"/>
        <v>0</v>
      </c>
      <c r="O18" s="134">
        <f t="shared" si="1"/>
        <v>6</v>
      </c>
      <c r="P18" s="134">
        <f t="shared" si="1"/>
        <v>45</v>
      </c>
      <c r="Q18" s="134">
        <f t="shared" si="1"/>
        <v>30</v>
      </c>
      <c r="R18" s="134">
        <f t="shared" si="1"/>
        <v>40</v>
      </c>
      <c r="S18" s="134">
        <f t="shared" si="1"/>
        <v>15</v>
      </c>
      <c r="T18" s="134">
        <f>SUM(T14:T17)</f>
        <v>45</v>
      </c>
      <c r="U18" s="134">
        <f t="shared" si="1"/>
        <v>0</v>
      </c>
      <c r="V18" s="134">
        <f>SUM(V14:V17)</f>
        <v>0</v>
      </c>
      <c r="W18" s="134">
        <f t="shared" si="1"/>
        <v>0</v>
      </c>
      <c r="X18" s="134">
        <f t="shared" si="1"/>
        <v>7</v>
      </c>
      <c r="Y18" s="134">
        <f t="shared" si="1"/>
        <v>225</v>
      </c>
      <c r="Z18" s="134">
        <f t="shared" si="1"/>
        <v>75</v>
      </c>
      <c r="AA18" s="134">
        <f t="shared" si="1"/>
        <v>75</v>
      </c>
      <c r="AB18" s="134">
        <f t="shared" si="1"/>
        <v>75</v>
      </c>
      <c r="AC18" s="134">
        <f t="shared" si="1"/>
        <v>0</v>
      </c>
      <c r="AD18" s="134">
        <f t="shared" si="1"/>
        <v>325</v>
      </c>
      <c r="AE18" s="134">
        <f t="shared" si="1"/>
        <v>13</v>
      </c>
    </row>
    <row r="19" spans="1:32" ht="20.25" customHeight="1">
      <c r="A19" s="166" t="s">
        <v>260</v>
      </c>
      <c r="B19" s="128"/>
      <c r="C19" s="129"/>
      <c r="D19" s="128"/>
      <c r="E19" s="137"/>
      <c r="F19" s="128"/>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2"/>
    </row>
    <row r="20" spans="1:32" ht="32.25" customHeight="1">
      <c r="A20" s="96">
        <v>6.2</v>
      </c>
      <c r="B20" s="17" t="s">
        <v>90</v>
      </c>
      <c r="C20" s="123" t="str">
        <f>'Fully study plan'!C57</f>
        <v>0912.4.LEK.C.GS</v>
      </c>
      <c r="D20" s="269">
        <v>12</v>
      </c>
      <c r="E20" s="122" t="s">
        <v>269</v>
      </c>
      <c r="F20" s="124"/>
      <c r="G20" s="29">
        <v>15</v>
      </c>
      <c r="H20" s="29">
        <v>10</v>
      </c>
      <c r="I20" s="29">
        <v>15</v>
      </c>
      <c r="J20" s="29">
        <v>10</v>
      </c>
      <c r="K20" s="29">
        <v>25</v>
      </c>
      <c r="L20" s="29"/>
      <c r="M20" s="29"/>
      <c r="N20" s="29"/>
      <c r="O20" s="29">
        <v>3</v>
      </c>
      <c r="P20" s="31">
        <v>15</v>
      </c>
      <c r="Q20" s="31">
        <v>10</v>
      </c>
      <c r="R20" s="31">
        <v>15</v>
      </c>
      <c r="S20" s="31">
        <v>10</v>
      </c>
      <c r="T20" s="31">
        <v>25</v>
      </c>
      <c r="U20" s="31"/>
      <c r="V20" s="31"/>
      <c r="W20" s="31"/>
      <c r="X20" s="31">
        <v>3</v>
      </c>
      <c r="Y20" s="23">
        <f t="shared" ref="Y20:Y28" si="2">SUM(G20,I20,K20,M20,P20,R20,T20,V20)</f>
        <v>110</v>
      </c>
      <c r="Z20" s="23">
        <f t="shared" ref="Z20:Z30" si="3">SUM(G20,P20)</f>
        <v>30</v>
      </c>
      <c r="AA20" s="23">
        <f t="shared" ref="AA20:AA30" si="4">SUM(I20,R20)</f>
        <v>30</v>
      </c>
      <c r="AB20" s="23">
        <f t="shared" ref="AB20:AB30" si="5">SUM(K20,T20)</f>
        <v>50</v>
      </c>
      <c r="AC20" s="23">
        <f t="shared" ref="AC20:AC30" si="6">SUM(M20,V20)</f>
        <v>0</v>
      </c>
      <c r="AD20" s="23">
        <f t="shared" ref="AD20:AD28" si="7">SUM(G20:M20,P20:W20,N20)</f>
        <v>150</v>
      </c>
      <c r="AE20" s="23">
        <f t="shared" ref="AE20:AE30" si="8">SUM(O20,X20)</f>
        <v>6</v>
      </c>
    </row>
    <row r="21" spans="1:32" ht="32.25" customHeight="1">
      <c r="A21" s="96">
        <v>6.3</v>
      </c>
      <c r="B21" s="17" t="s">
        <v>116</v>
      </c>
      <c r="C21" s="123" t="str">
        <f>'Fully study plan'!C58</f>
        <v>0912.4.LEK.C.PS</v>
      </c>
      <c r="D21" s="269">
        <v>10</v>
      </c>
      <c r="E21" s="122" t="s">
        <v>5</v>
      </c>
      <c r="F21" s="124"/>
      <c r="G21" s="29"/>
      <c r="H21" s="29"/>
      <c r="I21" s="29"/>
      <c r="J21" s="29"/>
      <c r="K21" s="29"/>
      <c r="L21" s="29"/>
      <c r="M21" s="29"/>
      <c r="N21" s="29"/>
      <c r="O21" s="29"/>
      <c r="P21" s="31">
        <v>15</v>
      </c>
      <c r="Q21" s="31">
        <v>10</v>
      </c>
      <c r="R21" s="31">
        <v>15</v>
      </c>
      <c r="S21" s="31">
        <v>10</v>
      </c>
      <c r="T21" s="31">
        <v>25</v>
      </c>
      <c r="U21" s="31"/>
      <c r="V21" s="31"/>
      <c r="W21" s="31"/>
      <c r="X21" s="31">
        <v>3</v>
      </c>
      <c r="Y21" s="23">
        <f t="shared" si="2"/>
        <v>55</v>
      </c>
      <c r="Z21" s="23">
        <f t="shared" si="3"/>
        <v>15</v>
      </c>
      <c r="AA21" s="23">
        <f t="shared" si="4"/>
        <v>15</v>
      </c>
      <c r="AB21" s="23">
        <f t="shared" si="5"/>
        <v>25</v>
      </c>
      <c r="AC21" s="23">
        <f t="shared" si="6"/>
        <v>0</v>
      </c>
      <c r="AD21" s="23">
        <f t="shared" si="7"/>
        <v>75</v>
      </c>
      <c r="AE21" s="23">
        <f t="shared" si="8"/>
        <v>3</v>
      </c>
    </row>
    <row r="22" spans="1:32" ht="32.25" customHeight="1">
      <c r="A22" s="96">
        <v>6.4</v>
      </c>
      <c r="B22" s="17" t="s">
        <v>117</v>
      </c>
      <c r="C22" s="123" t="str">
        <f>'Fully study plan'!C59</f>
        <v>0912.4.LEK.C.Ort</v>
      </c>
      <c r="D22" s="269">
        <v>9</v>
      </c>
      <c r="E22" s="122" t="s">
        <v>4</v>
      </c>
      <c r="F22" s="124"/>
      <c r="G22" s="240">
        <v>15</v>
      </c>
      <c r="H22" s="240">
        <v>10</v>
      </c>
      <c r="I22" s="240">
        <v>15</v>
      </c>
      <c r="J22" s="240">
        <v>10</v>
      </c>
      <c r="K22" s="240">
        <v>25</v>
      </c>
      <c r="L22" s="240"/>
      <c r="M22" s="240"/>
      <c r="N22" s="240"/>
      <c r="O22" s="240">
        <v>3</v>
      </c>
      <c r="P22" s="31"/>
      <c r="Q22" s="31"/>
      <c r="R22" s="31"/>
      <c r="S22" s="31"/>
      <c r="T22" s="31"/>
      <c r="U22" s="31"/>
      <c r="V22" s="31"/>
      <c r="W22" s="31"/>
      <c r="X22" s="31"/>
      <c r="Y22" s="23">
        <f t="shared" si="2"/>
        <v>55</v>
      </c>
      <c r="Z22" s="23">
        <f t="shared" si="3"/>
        <v>15</v>
      </c>
      <c r="AA22" s="23">
        <f t="shared" si="4"/>
        <v>15</v>
      </c>
      <c r="AB22" s="23">
        <f t="shared" si="5"/>
        <v>25</v>
      </c>
      <c r="AC22" s="23">
        <f t="shared" si="6"/>
        <v>0</v>
      </c>
      <c r="AD22" s="23">
        <f t="shared" si="7"/>
        <v>75</v>
      </c>
      <c r="AE22" s="23">
        <f t="shared" si="8"/>
        <v>3</v>
      </c>
    </row>
    <row r="23" spans="1:32" s="188" customFormat="1" ht="32.25" customHeight="1">
      <c r="A23" s="96">
        <v>6.5</v>
      </c>
      <c r="B23" s="17" t="s">
        <v>118</v>
      </c>
      <c r="C23" s="123" t="str">
        <f>'Fully study plan'!C60</f>
        <v>0912.4.LEK.C.OS</v>
      </c>
      <c r="D23" s="269">
        <v>10</v>
      </c>
      <c r="E23" s="122" t="s">
        <v>5</v>
      </c>
      <c r="F23" s="124"/>
      <c r="G23" s="240"/>
      <c r="H23" s="240"/>
      <c r="I23" s="240"/>
      <c r="J23" s="240"/>
      <c r="K23" s="240"/>
      <c r="L23" s="240"/>
      <c r="M23" s="240"/>
      <c r="N23" s="240"/>
      <c r="O23" s="240"/>
      <c r="P23" s="31">
        <v>15</v>
      </c>
      <c r="Q23" s="31">
        <v>5</v>
      </c>
      <c r="R23" s="31">
        <v>10</v>
      </c>
      <c r="S23" s="31"/>
      <c r="T23" s="31">
        <v>20</v>
      </c>
      <c r="U23" s="31"/>
      <c r="V23" s="31"/>
      <c r="W23" s="31"/>
      <c r="X23" s="31">
        <v>2</v>
      </c>
      <c r="Y23" s="23">
        <f t="shared" si="2"/>
        <v>45</v>
      </c>
      <c r="Z23" s="23">
        <f t="shared" si="3"/>
        <v>15</v>
      </c>
      <c r="AA23" s="23">
        <f t="shared" si="4"/>
        <v>10</v>
      </c>
      <c r="AB23" s="23">
        <f t="shared" si="5"/>
        <v>20</v>
      </c>
      <c r="AC23" s="23">
        <f t="shared" si="6"/>
        <v>0</v>
      </c>
      <c r="AD23" s="23">
        <f t="shared" si="7"/>
        <v>50</v>
      </c>
      <c r="AE23" s="23">
        <f t="shared" si="8"/>
        <v>2</v>
      </c>
    </row>
    <row r="24" spans="1:32" s="188" customFormat="1" ht="32.25" customHeight="1">
      <c r="A24" s="96">
        <v>6.6</v>
      </c>
      <c r="B24" s="18" t="s">
        <v>119</v>
      </c>
      <c r="C24" s="123" t="str">
        <f>'Fully study plan'!C61</f>
        <v>0912.4.LEK.C.Ur</v>
      </c>
      <c r="D24" s="269">
        <v>10</v>
      </c>
      <c r="E24" s="122">
        <v>10</v>
      </c>
      <c r="F24" s="124"/>
      <c r="G24" s="29"/>
      <c r="H24" s="29"/>
      <c r="I24" s="29"/>
      <c r="J24" s="29"/>
      <c r="K24" s="29"/>
      <c r="L24" s="29"/>
      <c r="M24" s="29"/>
      <c r="N24" s="29"/>
      <c r="O24" s="29"/>
      <c r="P24" s="31">
        <v>15</v>
      </c>
      <c r="Q24" s="31">
        <v>10</v>
      </c>
      <c r="R24" s="31">
        <v>25</v>
      </c>
      <c r="S24" s="31">
        <v>10</v>
      </c>
      <c r="T24" s="31">
        <v>15</v>
      </c>
      <c r="U24" s="31"/>
      <c r="V24" s="31"/>
      <c r="W24" s="31"/>
      <c r="X24" s="31">
        <v>3</v>
      </c>
      <c r="Y24" s="23">
        <f t="shared" si="2"/>
        <v>55</v>
      </c>
      <c r="Z24" s="23">
        <f t="shared" si="3"/>
        <v>15</v>
      </c>
      <c r="AA24" s="23">
        <f t="shared" si="4"/>
        <v>25</v>
      </c>
      <c r="AB24" s="23">
        <f t="shared" si="5"/>
        <v>15</v>
      </c>
      <c r="AC24" s="23">
        <f t="shared" si="6"/>
        <v>0</v>
      </c>
      <c r="AD24" s="23">
        <f t="shared" si="7"/>
        <v>75</v>
      </c>
      <c r="AE24" s="23">
        <f t="shared" si="8"/>
        <v>3</v>
      </c>
      <c r="AF24" s="248"/>
    </row>
    <row r="25" spans="1:32" s="188" customFormat="1" ht="32.25" customHeight="1">
      <c r="A25" s="96">
        <v>6.7</v>
      </c>
      <c r="B25" s="18" t="s">
        <v>120</v>
      </c>
      <c r="C25" s="123" t="str">
        <f>'Fully study plan'!C62</f>
        <v>0912.4.LEK.C.Ot</v>
      </c>
      <c r="D25" s="269">
        <v>9</v>
      </c>
      <c r="E25" s="122">
        <v>9</v>
      </c>
      <c r="F25" s="124"/>
      <c r="G25" s="29">
        <v>15</v>
      </c>
      <c r="H25" s="29">
        <v>10</v>
      </c>
      <c r="I25" s="29">
        <v>15</v>
      </c>
      <c r="J25" s="29">
        <v>20</v>
      </c>
      <c r="K25" s="29">
        <v>15</v>
      </c>
      <c r="L25" s="29"/>
      <c r="M25" s="29"/>
      <c r="N25" s="29"/>
      <c r="O25" s="29">
        <v>3</v>
      </c>
      <c r="P25" s="31"/>
      <c r="Q25" s="31"/>
      <c r="R25" s="31"/>
      <c r="S25" s="31"/>
      <c r="T25" s="31"/>
      <c r="U25" s="31"/>
      <c r="V25" s="31"/>
      <c r="W25" s="31"/>
      <c r="X25" s="31"/>
      <c r="Y25" s="23">
        <f t="shared" si="2"/>
        <v>45</v>
      </c>
      <c r="Z25" s="23">
        <f t="shared" si="3"/>
        <v>15</v>
      </c>
      <c r="AA25" s="23">
        <f t="shared" si="4"/>
        <v>15</v>
      </c>
      <c r="AB25" s="23">
        <f t="shared" si="5"/>
        <v>15</v>
      </c>
      <c r="AC25" s="23">
        <f t="shared" si="6"/>
        <v>0</v>
      </c>
      <c r="AD25" s="23">
        <f t="shared" si="7"/>
        <v>75</v>
      </c>
      <c r="AE25" s="23">
        <f t="shared" si="8"/>
        <v>3</v>
      </c>
    </row>
    <row r="26" spans="1:32" s="188" customFormat="1" ht="32.25" customHeight="1">
      <c r="A26" s="96">
        <v>6.8</v>
      </c>
      <c r="B26" s="18" t="s">
        <v>121</v>
      </c>
      <c r="C26" s="123" t="str">
        <f>'Fully study plan'!C63</f>
        <v>0912.4.LEK.C.EDM</v>
      </c>
      <c r="D26" s="269">
        <v>9</v>
      </c>
      <c r="E26" s="122" t="s">
        <v>4</v>
      </c>
      <c r="F26" s="124"/>
      <c r="G26" s="29">
        <v>15</v>
      </c>
      <c r="H26" s="302">
        <v>20</v>
      </c>
      <c r="I26" s="29">
        <v>10</v>
      </c>
      <c r="J26" s="302">
        <v>15</v>
      </c>
      <c r="K26" s="29">
        <v>15</v>
      </c>
      <c r="L26" s="29"/>
      <c r="M26" s="29"/>
      <c r="N26" s="29"/>
      <c r="O26" s="302">
        <v>3</v>
      </c>
      <c r="P26" s="31"/>
      <c r="Q26" s="31"/>
      <c r="R26" s="31"/>
      <c r="S26" s="31"/>
      <c r="T26" s="31"/>
      <c r="U26" s="31"/>
      <c r="V26" s="31"/>
      <c r="W26" s="31"/>
      <c r="X26" s="31"/>
      <c r="Y26" s="23">
        <f t="shared" si="2"/>
        <v>40</v>
      </c>
      <c r="Z26" s="23">
        <f t="shared" si="3"/>
        <v>15</v>
      </c>
      <c r="AA26" s="23">
        <f t="shared" si="4"/>
        <v>10</v>
      </c>
      <c r="AB26" s="23">
        <f t="shared" si="5"/>
        <v>15</v>
      </c>
      <c r="AC26" s="23">
        <f t="shared" si="6"/>
        <v>0</v>
      </c>
      <c r="AD26" s="305">
        <f t="shared" si="7"/>
        <v>75</v>
      </c>
      <c r="AE26" s="305">
        <f t="shared" si="8"/>
        <v>3</v>
      </c>
    </row>
    <row r="27" spans="1:32" ht="32.25" customHeight="1">
      <c r="A27" s="96">
        <v>6.9</v>
      </c>
      <c r="B27" s="18" t="s">
        <v>122</v>
      </c>
      <c r="C27" s="123" t="str">
        <f>'Fully study plan'!C64</f>
        <v>0912.4.LEK.C.GO</v>
      </c>
      <c r="D27" s="269">
        <v>12</v>
      </c>
      <c r="E27" s="122" t="s">
        <v>357</v>
      </c>
      <c r="F27" s="124"/>
      <c r="G27" s="29">
        <v>15</v>
      </c>
      <c r="H27" s="29">
        <v>10</v>
      </c>
      <c r="I27" s="29">
        <v>20</v>
      </c>
      <c r="J27" s="29">
        <v>10</v>
      </c>
      <c r="K27" s="29">
        <v>20</v>
      </c>
      <c r="L27" s="29"/>
      <c r="M27" s="29"/>
      <c r="N27" s="29"/>
      <c r="O27" s="29">
        <v>3</v>
      </c>
      <c r="P27" s="31">
        <v>15</v>
      </c>
      <c r="Q27" s="303">
        <v>15</v>
      </c>
      <c r="R27" s="303">
        <v>30</v>
      </c>
      <c r="S27" s="303">
        <v>15</v>
      </c>
      <c r="T27" s="31">
        <v>25</v>
      </c>
      <c r="U27" s="31"/>
      <c r="V27" s="31"/>
      <c r="W27" s="31"/>
      <c r="X27" s="303">
        <v>4</v>
      </c>
      <c r="Y27" s="305">
        <f t="shared" si="2"/>
        <v>125</v>
      </c>
      <c r="Z27" s="23">
        <f t="shared" si="3"/>
        <v>30</v>
      </c>
      <c r="AA27" s="305">
        <f t="shared" si="4"/>
        <v>50</v>
      </c>
      <c r="AB27" s="23">
        <f t="shared" si="5"/>
        <v>45</v>
      </c>
      <c r="AC27" s="23">
        <f t="shared" si="6"/>
        <v>0</v>
      </c>
      <c r="AD27" s="305">
        <f t="shared" si="7"/>
        <v>175</v>
      </c>
      <c r="AE27" s="305">
        <f t="shared" si="8"/>
        <v>7</v>
      </c>
    </row>
    <row r="28" spans="1:32" ht="32.25" customHeight="1">
      <c r="A28" s="196">
        <v>6.1</v>
      </c>
      <c r="B28" s="17" t="s">
        <v>123</v>
      </c>
      <c r="C28" s="123" t="str">
        <f>'Fully study plan'!C65</f>
        <v>0912.4.LEK.C.Op</v>
      </c>
      <c r="D28" s="269">
        <v>10</v>
      </c>
      <c r="E28" s="122">
        <v>10</v>
      </c>
      <c r="F28" s="124"/>
      <c r="G28" s="29"/>
      <c r="H28" s="29"/>
      <c r="I28" s="29"/>
      <c r="J28" s="29"/>
      <c r="K28" s="29"/>
      <c r="L28" s="29"/>
      <c r="M28" s="29"/>
      <c r="N28" s="29"/>
      <c r="O28" s="29"/>
      <c r="P28" s="31">
        <v>15</v>
      </c>
      <c r="Q28" s="31">
        <v>10</v>
      </c>
      <c r="R28" s="31">
        <v>10</v>
      </c>
      <c r="S28" s="31"/>
      <c r="T28" s="31">
        <v>15</v>
      </c>
      <c r="U28" s="31"/>
      <c r="V28" s="31"/>
      <c r="W28" s="31"/>
      <c r="X28" s="31">
        <v>2</v>
      </c>
      <c r="Y28" s="23">
        <f t="shared" si="2"/>
        <v>40</v>
      </c>
      <c r="Z28" s="23">
        <f t="shared" si="3"/>
        <v>15</v>
      </c>
      <c r="AA28" s="23">
        <f t="shared" si="4"/>
        <v>10</v>
      </c>
      <c r="AB28" s="23">
        <f t="shared" si="5"/>
        <v>15</v>
      </c>
      <c r="AC28" s="23">
        <f t="shared" si="6"/>
        <v>0</v>
      </c>
      <c r="AD28" s="23">
        <f t="shared" si="7"/>
        <v>50</v>
      </c>
      <c r="AE28" s="23">
        <f t="shared" si="8"/>
        <v>2</v>
      </c>
    </row>
    <row r="29" spans="1:32" s="93" customFormat="1" ht="32.25" customHeight="1">
      <c r="A29" s="196">
        <v>6.11</v>
      </c>
      <c r="B29" s="17" t="s">
        <v>125</v>
      </c>
      <c r="C29" s="123" t="str">
        <f>'Fully study plan'!C66</f>
        <v>0912.4.LEK.C.Ne</v>
      </c>
      <c r="D29" s="269">
        <v>10</v>
      </c>
      <c r="E29" s="124">
        <v>10</v>
      </c>
      <c r="F29" s="124"/>
      <c r="G29" s="29"/>
      <c r="H29" s="29"/>
      <c r="I29" s="29"/>
      <c r="J29" s="29"/>
      <c r="K29" s="29"/>
      <c r="L29" s="29"/>
      <c r="M29" s="29"/>
      <c r="N29" s="29"/>
      <c r="O29" s="29"/>
      <c r="P29" s="31">
        <v>15</v>
      </c>
      <c r="Q29" s="31">
        <v>5</v>
      </c>
      <c r="R29" s="31">
        <v>15</v>
      </c>
      <c r="S29" s="31"/>
      <c r="T29" s="31">
        <v>15</v>
      </c>
      <c r="U29" s="31"/>
      <c r="V29" s="31"/>
      <c r="W29" s="31"/>
      <c r="X29" s="31">
        <v>2</v>
      </c>
      <c r="Y29" s="23">
        <f>SUM(G29,I29,K29,M29,P29,R29,T29,V29)</f>
        <v>45</v>
      </c>
      <c r="Z29" s="23">
        <f t="shared" si="3"/>
        <v>15</v>
      </c>
      <c r="AA29" s="23">
        <f t="shared" si="4"/>
        <v>15</v>
      </c>
      <c r="AB29" s="23">
        <f t="shared" si="5"/>
        <v>15</v>
      </c>
      <c r="AC29" s="23">
        <f t="shared" si="6"/>
        <v>0</v>
      </c>
      <c r="AD29" s="23">
        <f>SUM(G29:M29,P29:W29,N29)</f>
        <v>50</v>
      </c>
      <c r="AE29" s="23">
        <f t="shared" si="8"/>
        <v>2</v>
      </c>
    </row>
    <row r="30" spans="1:32" ht="32.25" customHeight="1">
      <c r="A30" s="342">
        <v>6.14</v>
      </c>
      <c r="B30" s="343" t="s">
        <v>352</v>
      </c>
      <c r="C30" s="314" t="str">
        <f>'Fully study plan'!C69</f>
        <v>0912.4.LEK.C.HNS</v>
      </c>
      <c r="D30" s="249"/>
      <c r="E30" s="111">
        <v>9</v>
      </c>
      <c r="F30" s="111"/>
      <c r="G30" s="302">
        <v>10</v>
      </c>
      <c r="H30" s="302">
        <v>15</v>
      </c>
      <c r="I30" s="302"/>
      <c r="J30" s="302"/>
      <c r="K30" s="302">
        <v>15</v>
      </c>
      <c r="L30" s="302">
        <v>10</v>
      </c>
      <c r="M30" s="302"/>
      <c r="N30" s="302"/>
      <c r="O30" s="302">
        <v>2</v>
      </c>
      <c r="P30" s="303"/>
      <c r="Q30" s="303"/>
      <c r="R30" s="303"/>
      <c r="S30" s="303"/>
      <c r="T30" s="303"/>
      <c r="U30" s="303"/>
      <c r="V30" s="303"/>
      <c r="W30" s="303"/>
      <c r="X30" s="303"/>
      <c r="Y30" s="305">
        <f>SUM(G30,I30,K30,M30,P30,R30,T30,V30)</f>
        <v>25</v>
      </c>
      <c r="Z30" s="305">
        <f t="shared" si="3"/>
        <v>10</v>
      </c>
      <c r="AA30" s="305">
        <f t="shared" si="4"/>
        <v>0</v>
      </c>
      <c r="AB30" s="305">
        <f t="shared" si="5"/>
        <v>15</v>
      </c>
      <c r="AC30" s="305">
        <f t="shared" si="6"/>
        <v>0</v>
      </c>
      <c r="AD30" s="305">
        <f>SUM(G30:M30,P30:W30,N30)</f>
        <v>50</v>
      </c>
      <c r="AE30" s="305">
        <f t="shared" si="8"/>
        <v>2</v>
      </c>
    </row>
    <row r="31" spans="1:32" ht="15.75">
      <c r="A31" s="385" t="s">
        <v>24</v>
      </c>
      <c r="B31" s="440"/>
      <c r="C31" s="386"/>
      <c r="D31" s="126"/>
      <c r="E31" s="126"/>
      <c r="F31" s="126"/>
      <c r="G31" s="308">
        <f>SUM(G20:G30)</f>
        <v>85</v>
      </c>
      <c r="H31" s="308">
        <f t="shared" ref="H31:AE31" si="9">SUM(H20:H30)</f>
        <v>75</v>
      </c>
      <c r="I31" s="134">
        <f>SUM(I20:I30)</f>
        <v>75</v>
      </c>
      <c r="J31" s="308">
        <f t="shared" si="9"/>
        <v>65</v>
      </c>
      <c r="K31" s="308">
        <f>SUM(K20:K30)</f>
        <v>115</v>
      </c>
      <c r="L31" s="308">
        <f t="shared" si="9"/>
        <v>10</v>
      </c>
      <c r="M31" s="134">
        <f>SUM(M20:M30)</f>
        <v>0</v>
      </c>
      <c r="N31" s="134">
        <f t="shared" si="9"/>
        <v>0</v>
      </c>
      <c r="O31" s="308">
        <f t="shared" si="9"/>
        <v>17</v>
      </c>
      <c r="P31" s="134">
        <f t="shared" si="9"/>
        <v>105</v>
      </c>
      <c r="Q31" s="134">
        <f>SUM(Q20:Q30)</f>
        <v>65</v>
      </c>
      <c r="R31" s="308">
        <f t="shared" si="9"/>
        <v>120</v>
      </c>
      <c r="S31" s="308">
        <f t="shared" si="9"/>
        <v>45</v>
      </c>
      <c r="T31" s="134">
        <f>SUM(T20:T30)</f>
        <v>140</v>
      </c>
      <c r="U31" s="134">
        <f t="shared" si="9"/>
        <v>0</v>
      </c>
      <c r="V31" s="134">
        <f t="shared" si="9"/>
        <v>0</v>
      </c>
      <c r="W31" s="134">
        <f>SUM(W20:W30)</f>
        <v>0</v>
      </c>
      <c r="X31" s="308">
        <f t="shared" si="9"/>
        <v>19</v>
      </c>
      <c r="Y31" s="308">
        <f t="shared" si="9"/>
        <v>640</v>
      </c>
      <c r="Z31" s="308">
        <f t="shared" si="9"/>
        <v>190</v>
      </c>
      <c r="AA31" s="308">
        <f t="shared" si="9"/>
        <v>195</v>
      </c>
      <c r="AB31" s="308">
        <f t="shared" si="9"/>
        <v>255</v>
      </c>
      <c r="AC31" s="134">
        <f t="shared" si="9"/>
        <v>0</v>
      </c>
      <c r="AD31" s="308">
        <f t="shared" si="9"/>
        <v>900</v>
      </c>
      <c r="AE31" s="308">
        <f t="shared" si="9"/>
        <v>36</v>
      </c>
    </row>
    <row r="32" spans="1:32" ht="21.75" customHeight="1">
      <c r="A32" s="166" t="s">
        <v>561</v>
      </c>
      <c r="B32" s="128"/>
      <c r="C32" s="129"/>
      <c r="D32" s="128"/>
      <c r="E32" s="128"/>
      <c r="F32" s="128"/>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2"/>
    </row>
    <row r="33" spans="1:31" ht="31.5" customHeight="1">
      <c r="A33" s="96">
        <v>7.4</v>
      </c>
      <c r="B33" s="18" t="s">
        <v>126</v>
      </c>
      <c r="C33" s="123" t="str">
        <f>'Fully study plan'!C75</f>
        <v>0912.4.LEK.C.ML</v>
      </c>
      <c r="D33" s="269"/>
      <c r="E33" s="124">
        <v>9</v>
      </c>
      <c r="F33" s="124"/>
      <c r="G33" s="29">
        <v>15</v>
      </c>
      <c r="H33" s="29">
        <v>10</v>
      </c>
      <c r="I33" s="29"/>
      <c r="J33" s="29"/>
      <c r="K33" s="29"/>
      <c r="L33" s="29"/>
      <c r="M33" s="29"/>
      <c r="N33" s="29"/>
      <c r="O33" s="29">
        <v>1</v>
      </c>
      <c r="P33" s="31"/>
      <c r="Q33" s="31"/>
      <c r="R33" s="31"/>
      <c r="S33" s="31"/>
      <c r="T33" s="31"/>
      <c r="U33" s="31"/>
      <c r="V33" s="31"/>
      <c r="W33" s="31"/>
      <c r="X33" s="31"/>
      <c r="Y33" s="23">
        <f>SUM(G33,I33,K33,M33,P33,R33,T33,V33)</f>
        <v>15</v>
      </c>
      <c r="Z33" s="23">
        <f>SUM(G33,P33)</f>
        <v>15</v>
      </c>
      <c r="AA33" s="23">
        <f>SUM(I33,R33)</f>
        <v>0</v>
      </c>
      <c r="AB33" s="23">
        <f>SUM(K33,T33)</f>
        <v>0</v>
      </c>
      <c r="AC33" s="23">
        <f>SUM(M33,V33)</f>
        <v>0</v>
      </c>
      <c r="AD33" s="23">
        <f>SUM(G33:M33,P33:W33,N33)</f>
        <v>25</v>
      </c>
      <c r="AE33" s="23">
        <f>SUM(O33,X33)</f>
        <v>1</v>
      </c>
    </row>
    <row r="34" spans="1:31" ht="31.5" customHeight="1">
      <c r="A34" s="96">
        <v>7.5</v>
      </c>
      <c r="B34" s="18" t="s">
        <v>127</v>
      </c>
      <c r="C34" s="123" t="str">
        <f>'Fully study plan'!C76</f>
        <v>0912.4.LEK.C.FM</v>
      </c>
      <c r="D34" s="269">
        <v>9</v>
      </c>
      <c r="E34" s="124">
        <v>9</v>
      </c>
      <c r="F34" s="124"/>
      <c r="G34" s="29">
        <v>20</v>
      </c>
      <c r="H34" s="29">
        <v>5</v>
      </c>
      <c r="I34" s="29">
        <v>15</v>
      </c>
      <c r="J34" s="29">
        <v>5</v>
      </c>
      <c r="K34" s="29">
        <v>5</v>
      </c>
      <c r="L34" s="29"/>
      <c r="M34" s="29"/>
      <c r="N34" s="29"/>
      <c r="O34" s="29">
        <v>2</v>
      </c>
      <c r="P34" s="31"/>
      <c r="Q34" s="31"/>
      <c r="R34" s="31"/>
      <c r="S34" s="31"/>
      <c r="T34" s="31"/>
      <c r="U34" s="31"/>
      <c r="V34" s="31"/>
      <c r="W34" s="31"/>
      <c r="X34" s="31"/>
      <c r="Y34" s="23">
        <f>SUM(G34,I34,K34,M34,P34,R34,T34,V34)</f>
        <v>40</v>
      </c>
      <c r="Z34" s="23">
        <f>SUM(G34,P34)</f>
        <v>20</v>
      </c>
      <c r="AA34" s="23">
        <f>SUM(I34,R34)</f>
        <v>15</v>
      </c>
      <c r="AB34" s="23">
        <f>SUM(K34,T34)</f>
        <v>5</v>
      </c>
      <c r="AC34" s="23">
        <f>SUM(M34,V34)</f>
        <v>0</v>
      </c>
      <c r="AD34" s="23">
        <f>SUM(G34:M34,P34:W34,N34)</f>
        <v>50</v>
      </c>
      <c r="AE34" s="23">
        <f>SUM(O34,X34)</f>
        <v>2</v>
      </c>
    </row>
    <row r="35" spans="1:31" ht="15.75">
      <c r="A35" s="385" t="s">
        <v>24</v>
      </c>
      <c r="B35" s="440"/>
      <c r="C35" s="386"/>
      <c r="D35" s="126"/>
      <c r="E35" s="126"/>
      <c r="F35" s="126"/>
      <c r="G35" s="134">
        <f t="shared" ref="G35:X35" si="10">SUM(G33:G34)</f>
        <v>35</v>
      </c>
      <c r="H35" s="134">
        <f t="shared" si="10"/>
        <v>15</v>
      </c>
      <c r="I35" s="134">
        <f t="shared" si="10"/>
        <v>15</v>
      </c>
      <c r="J35" s="134">
        <f t="shared" si="10"/>
        <v>5</v>
      </c>
      <c r="K35" s="134">
        <f t="shared" si="10"/>
        <v>5</v>
      </c>
      <c r="L35" s="134">
        <f t="shared" si="10"/>
        <v>0</v>
      </c>
      <c r="M35" s="134">
        <f t="shared" si="10"/>
        <v>0</v>
      </c>
      <c r="N35" s="134">
        <f t="shared" si="10"/>
        <v>0</v>
      </c>
      <c r="O35" s="134">
        <f t="shared" si="10"/>
        <v>3</v>
      </c>
      <c r="P35" s="134">
        <f t="shared" si="10"/>
        <v>0</v>
      </c>
      <c r="Q35" s="134">
        <f t="shared" si="10"/>
        <v>0</v>
      </c>
      <c r="R35" s="134">
        <f t="shared" si="10"/>
        <v>0</v>
      </c>
      <c r="S35" s="134">
        <f t="shared" si="10"/>
        <v>0</v>
      </c>
      <c r="T35" s="134">
        <f t="shared" si="10"/>
        <v>0</v>
      </c>
      <c r="U35" s="134">
        <f t="shared" si="10"/>
        <v>0</v>
      </c>
      <c r="V35" s="134">
        <f t="shared" si="10"/>
        <v>0</v>
      </c>
      <c r="W35" s="134">
        <f t="shared" si="10"/>
        <v>0</v>
      </c>
      <c r="X35" s="134">
        <f t="shared" si="10"/>
        <v>0</v>
      </c>
      <c r="Y35" s="134">
        <f t="shared" ref="Y35:AE35" si="11">SUM(Y33:Y34)</f>
        <v>55</v>
      </c>
      <c r="Z35" s="134">
        <f t="shared" si="11"/>
        <v>35</v>
      </c>
      <c r="AA35" s="134">
        <f t="shared" si="11"/>
        <v>15</v>
      </c>
      <c r="AB35" s="134">
        <f t="shared" si="11"/>
        <v>5</v>
      </c>
      <c r="AC35" s="134">
        <f t="shared" si="11"/>
        <v>0</v>
      </c>
      <c r="AD35" s="134">
        <f t="shared" si="11"/>
        <v>75</v>
      </c>
      <c r="AE35" s="134">
        <f t="shared" si="11"/>
        <v>3</v>
      </c>
    </row>
    <row r="36" spans="1:31" ht="19.5" customHeight="1">
      <c r="A36" s="166" t="s">
        <v>261</v>
      </c>
      <c r="B36" s="128"/>
      <c r="C36" s="129"/>
      <c r="D36" s="128"/>
      <c r="E36" s="128"/>
      <c r="F36" s="128"/>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2"/>
    </row>
    <row r="37" spans="1:31" ht="33.75" customHeight="1">
      <c r="A37" s="96">
        <v>9.6999999999999993</v>
      </c>
      <c r="B37" s="18" t="s">
        <v>128</v>
      </c>
      <c r="C37" s="123" t="str">
        <f>'Fully study plan'!C96</f>
        <v>0912.4.LEK.F.Sur</v>
      </c>
      <c r="D37" s="269"/>
      <c r="E37" s="124">
        <v>10</v>
      </c>
      <c r="F37" s="124"/>
      <c r="G37" s="29"/>
      <c r="H37" s="29"/>
      <c r="I37" s="29"/>
      <c r="J37" s="29"/>
      <c r="K37" s="29"/>
      <c r="L37" s="29"/>
      <c r="M37" s="29"/>
      <c r="N37" s="29"/>
      <c r="O37" s="29"/>
      <c r="P37" s="31"/>
      <c r="Q37" s="31"/>
      <c r="R37" s="31"/>
      <c r="S37" s="31"/>
      <c r="T37" s="31">
        <v>60</v>
      </c>
      <c r="U37" s="31"/>
      <c r="V37" s="31"/>
      <c r="W37" s="31"/>
      <c r="X37" s="31">
        <v>2</v>
      </c>
      <c r="Y37" s="23">
        <f>SUM(G37,I37,K37,M37,P37,R37,T37,V37)</f>
        <v>60</v>
      </c>
      <c r="Z37" s="23">
        <f>SUM(G37,P37)</f>
        <v>0</v>
      </c>
      <c r="AA37" s="23">
        <f>SUM(I37,R37)</f>
        <v>0</v>
      </c>
      <c r="AB37" s="23">
        <f>SUM(K37,T37)</f>
        <v>60</v>
      </c>
      <c r="AC37" s="23">
        <f>SUM(M37,V37)</f>
        <v>0</v>
      </c>
      <c r="AD37" s="23">
        <f>SUM(G37:M37,P37:W37,N37)</f>
        <v>60</v>
      </c>
      <c r="AE37" s="23">
        <f>SUM(O37,X37)</f>
        <v>2</v>
      </c>
    </row>
    <row r="38" spans="1:31" ht="33.75" customHeight="1">
      <c r="A38" s="96">
        <v>9.8000000000000007</v>
      </c>
      <c r="B38" s="18" t="s">
        <v>122</v>
      </c>
      <c r="C38" s="123" t="str">
        <f>'Fully study plan'!C97</f>
        <v>0912.4.LEK.F.GO</v>
      </c>
      <c r="D38" s="269"/>
      <c r="E38" s="124">
        <v>10</v>
      </c>
      <c r="F38" s="124"/>
      <c r="G38" s="29"/>
      <c r="H38" s="29"/>
      <c r="I38" s="29"/>
      <c r="J38" s="29"/>
      <c r="K38" s="29"/>
      <c r="L38" s="29"/>
      <c r="M38" s="29"/>
      <c r="N38" s="29"/>
      <c r="O38" s="29"/>
      <c r="P38" s="31"/>
      <c r="Q38" s="31"/>
      <c r="R38" s="31"/>
      <c r="S38" s="31"/>
      <c r="T38" s="31">
        <v>60</v>
      </c>
      <c r="U38" s="31"/>
      <c r="V38" s="31"/>
      <c r="W38" s="31"/>
      <c r="X38" s="31">
        <v>2</v>
      </c>
      <c r="Y38" s="23">
        <f>SUM(G38,I38,K38,M38,P38,R38,T38,V38)</f>
        <v>60</v>
      </c>
      <c r="Z38" s="23">
        <f>SUM(G38,P38)</f>
        <v>0</v>
      </c>
      <c r="AA38" s="23">
        <f>SUM(I38,R38)</f>
        <v>0</v>
      </c>
      <c r="AB38" s="23">
        <f>SUM(K38,T38)</f>
        <v>60</v>
      </c>
      <c r="AC38" s="23">
        <f>SUM(M38,V38)</f>
        <v>0</v>
      </c>
      <c r="AD38" s="23">
        <f>SUM(G38:M38,P38:W38,N38)</f>
        <v>60</v>
      </c>
      <c r="AE38" s="23">
        <f>SUM(O38,X38)</f>
        <v>2</v>
      </c>
    </row>
    <row r="39" spans="1:31" ht="20.25" customHeight="1">
      <c r="A39" s="385" t="s">
        <v>24</v>
      </c>
      <c r="B39" s="440"/>
      <c r="C39" s="386"/>
      <c r="D39" s="126"/>
      <c r="E39" s="126"/>
      <c r="F39" s="126"/>
      <c r="G39" s="134">
        <f t="shared" ref="G39:X39" si="12">SUM(G37:G38)</f>
        <v>0</v>
      </c>
      <c r="H39" s="134">
        <f t="shared" si="12"/>
        <v>0</v>
      </c>
      <c r="I39" s="134">
        <f t="shared" si="12"/>
        <v>0</v>
      </c>
      <c r="J39" s="134">
        <f t="shared" si="12"/>
        <v>0</v>
      </c>
      <c r="K39" s="134">
        <f t="shared" si="12"/>
        <v>0</v>
      </c>
      <c r="L39" s="134">
        <f t="shared" si="12"/>
        <v>0</v>
      </c>
      <c r="M39" s="134">
        <f t="shared" si="12"/>
        <v>0</v>
      </c>
      <c r="N39" s="134">
        <f t="shared" si="12"/>
        <v>0</v>
      </c>
      <c r="O39" s="134">
        <f t="shared" si="12"/>
        <v>0</v>
      </c>
      <c r="P39" s="134">
        <f t="shared" si="12"/>
        <v>0</v>
      </c>
      <c r="Q39" s="134">
        <f t="shared" si="12"/>
        <v>0</v>
      </c>
      <c r="R39" s="134">
        <f t="shared" si="12"/>
        <v>0</v>
      </c>
      <c r="S39" s="134">
        <f t="shared" si="12"/>
        <v>0</v>
      </c>
      <c r="T39" s="134">
        <f t="shared" si="12"/>
        <v>120</v>
      </c>
      <c r="U39" s="134">
        <f t="shared" si="12"/>
        <v>0</v>
      </c>
      <c r="V39" s="134">
        <f t="shared" si="12"/>
        <v>0</v>
      </c>
      <c r="W39" s="134">
        <f t="shared" si="12"/>
        <v>0</v>
      </c>
      <c r="X39" s="134">
        <f t="shared" si="12"/>
        <v>4</v>
      </c>
      <c r="Y39" s="134">
        <f>SUM(Y37:Y38)</f>
        <v>120</v>
      </c>
      <c r="Z39" s="134">
        <f t="shared" ref="Z39:AE39" si="13">SUM(Z37:Z38)</f>
        <v>0</v>
      </c>
      <c r="AA39" s="134">
        <f t="shared" si="13"/>
        <v>0</v>
      </c>
      <c r="AB39" s="134">
        <f t="shared" si="13"/>
        <v>120</v>
      </c>
      <c r="AC39" s="134">
        <f t="shared" si="13"/>
        <v>0</v>
      </c>
      <c r="AD39" s="134">
        <f t="shared" si="13"/>
        <v>120</v>
      </c>
      <c r="AE39" s="134">
        <f t="shared" si="13"/>
        <v>4</v>
      </c>
    </row>
    <row r="40" spans="1:31" ht="20.25" hidden="1" customHeight="1">
      <c r="A40" s="166" t="s">
        <v>206</v>
      </c>
      <c r="B40" s="128"/>
      <c r="C40" s="129"/>
      <c r="D40" s="169"/>
      <c r="E40" s="169"/>
      <c r="F40" s="169"/>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2"/>
    </row>
    <row r="41" spans="1:31" ht="30" hidden="1" customHeight="1">
      <c r="A41" s="96">
        <v>10.6</v>
      </c>
      <c r="B41" s="301" t="s">
        <v>52</v>
      </c>
      <c r="C41" s="123" t="e">
        <f>'Fully study plan'!#REF!</f>
        <v>#REF!</v>
      </c>
      <c r="D41" s="269"/>
      <c r="E41" s="268"/>
      <c r="F41" s="124" t="s">
        <v>3</v>
      </c>
      <c r="G41" s="29"/>
      <c r="H41" s="29"/>
      <c r="I41" s="29">
        <v>0</v>
      </c>
      <c r="J41" s="29"/>
      <c r="K41" s="29"/>
      <c r="L41" s="29"/>
      <c r="M41" s="29"/>
      <c r="N41" s="29"/>
      <c r="O41" s="29">
        <v>0</v>
      </c>
      <c r="P41" s="31"/>
      <c r="Q41" s="31"/>
      <c r="R41" s="31">
        <v>0</v>
      </c>
      <c r="S41" s="31"/>
      <c r="T41" s="31"/>
      <c r="U41" s="31"/>
      <c r="V41" s="31"/>
      <c r="W41" s="31"/>
      <c r="X41" s="31">
        <v>0</v>
      </c>
      <c r="Y41" s="178">
        <f>SUM(G41,I41,K41,M41,P41,R41,T41,V41)</f>
        <v>0</v>
      </c>
      <c r="Z41" s="178">
        <f>SUM(G41,P41)</f>
        <v>0</v>
      </c>
      <c r="AA41" s="178">
        <f>SUM(I41,R41)</f>
        <v>0</v>
      </c>
      <c r="AB41" s="178">
        <f>SUM(K41,T41)</f>
        <v>0</v>
      </c>
      <c r="AC41" s="178">
        <f>SUM(M41,V41)</f>
        <v>0</v>
      </c>
      <c r="AD41" s="178">
        <f>SUM(G41:N41,P41:W41)</f>
        <v>0</v>
      </c>
      <c r="AE41" s="178">
        <f>SUM(O41,X41)</f>
        <v>0</v>
      </c>
    </row>
    <row r="42" spans="1:31" ht="20.25" hidden="1" customHeight="1">
      <c r="A42" s="385" t="s">
        <v>24</v>
      </c>
      <c r="B42" s="440"/>
      <c r="C42" s="386"/>
      <c r="D42" s="126"/>
      <c r="E42" s="126"/>
      <c r="F42" s="126"/>
      <c r="G42" s="134">
        <f t="shared" ref="G42:X42" si="14">SUM(G41:G41)</f>
        <v>0</v>
      </c>
      <c r="H42" s="134">
        <f t="shared" si="14"/>
        <v>0</v>
      </c>
      <c r="I42" s="134">
        <f t="shared" si="14"/>
        <v>0</v>
      </c>
      <c r="J42" s="134">
        <f t="shared" si="14"/>
        <v>0</v>
      </c>
      <c r="K42" s="134">
        <f t="shared" si="14"/>
        <v>0</v>
      </c>
      <c r="L42" s="134">
        <f t="shared" si="14"/>
        <v>0</v>
      </c>
      <c r="M42" s="134">
        <f t="shared" si="14"/>
        <v>0</v>
      </c>
      <c r="N42" s="134">
        <f t="shared" si="14"/>
        <v>0</v>
      </c>
      <c r="O42" s="134">
        <f t="shared" si="14"/>
        <v>0</v>
      </c>
      <c r="P42" s="134">
        <f t="shared" si="14"/>
        <v>0</v>
      </c>
      <c r="Q42" s="134">
        <f t="shared" si="14"/>
        <v>0</v>
      </c>
      <c r="R42" s="134">
        <f t="shared" si="14"/>
        <v>0</v>
      </c>
      <c r="S42" s="134">
        <f t="shared" si="14"/>
        <v>0</v>
      </c>
      <c r="T42" s="134">
        <f t="shared" si="14"/>
        <v>0</v>
      </c>
      <c r="U42" s="134">
        <f t="shared" si="14"/>
        <v>0</v>
      </c>
      <c r="V42" s="134">
        <f t="shared" si="14"/>
        <v>0</v>
      </c>
      <c r="W42" s="134">
        <f t="shared" si="14"/>
        <v>0</v>
      </c>
      <c r="X42" s="134">
        <f t="shared" si="14"/>
        <v>0</v>
      </c>
      <c r="Y42" s="134">
        <f t="shared" ref="Y42:AE42" si="15">SUM(Y41:Y41)</f>
        <v>0</v>
      </c>
      <c r="Z42" s="134">
        <f t="shared" si="15"/>
        <v>0</v>
      </c>
      <c r="AA42" s="134">
        <f t="shared" si="15"/>
        <v>0</v>
      </c>
      <c r="AB42" s="134">
        <f t="shared" si="15"/>
        <v>0</v>
      </c>
      <c r="AC42" s="134">
        <f t="shared" si="15"/>
        <v>0</v>
      </c>
      <c r="AD42" s="134">
        <f t="shared" si="15"/>
        <v>0</v>
      </c>
      <c r="AE42" s="134">
        <f t="shared" si="15"/>
        <v>0</v>
      </c>
    </row>
    <row r="43" spans="1:31" ht="21.75" customHeight="1">
      <c r="A43" s="166" t="s">
        <v>256</v>
      </c>
      <c r="B43" s="128"/>
      <c r="C43" s="129"/>
      <c r="D43" s="128"/>
      <c r="E43" s="128"/>
      <c r="F43" s="128"/>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2"/>
    </row>
    <row r="44" spans="1:31" ht="30" customHeight="1">
      <c r="A44" s="330" t="s">
        <v>20</v>
      </c>
      <c r="B44" s="469" t="s">
        <v>91</v>
      </c>
      <c r="C44" s="470"/>
      <c r="D44" s="471"/>
      <c r="E44" s="111">
        <v>9</v>
      </c>
      <c r="F44" s="111"/>
      <c r="G44" s="302">
        <v>15</v>
      </c>
      <c r="H44" s="302">
        <v>10</v>
      </c>
      <c r="I44" s="302"/>
      <c r="J44" s="302"/>
      <c r="K44" s="302"/>
      <c r="L44" s="302"/>
      <c r="M44" s="302"/>
      <c r="N44" s="302"/>
      <c r="O44" s="302">
        <v>1</v>
      </c>
      <c r="P44" s="303"/>
      <c r="Q44" s="303"/>
      <c r="R44" s="303"/>
      <c r="S44" s="303"/>
      <c r="T44" s="303"/>
      <c r="U44" s="303"/>
      <c r="V44" s="303"/>
      <c r="W44" s="303"/>
      <c r="X44" s="303"/>
      <c r="Y44" s="305">
        <f>SUM(G44,I44,K44,M44,P44,R44,T44,V44)</f>
        <v>15</v>
      </c>
      <c r="Z44" s="305">
        <f>SUM(G44,P44)</f>
        <v>15</v>
      </c>
      <c r="AA44" s="305">
        <f>SUM(I44,R44)</f>
        <v>0</v>
      </c>
      <c r="AB44" s="305">
        <f>SUM(K44,T44)</f>
        <v>0</v>
      </c>
      <c r="AC44" s="305">
        <f>SUM(M44,V44)</f>
        <v>0</v>
      </c>
      <c r="AD44" s="305">
        <f>SUM(G44:M44,P44:W44,N44)</f>
        <v>25</v>
      </c>
      <c r="AE44" s="305">
        <f>SUM(O44,X44)</f>
        <v>1</v>
      </c>
    </row>
    <row r="45" spans="1:31" s="93" customFormat="1" ht="30" customHeight="1">
      <c r="A45" s="330" t="s">
        <v>21</v>
      </c>
      <c r="B45" s="469" t="s">
        <v>91</v>
      </c>
      <c r="C45" s="470"/>
      <c r="D45" s="471"/>
      <c r="E45" s="111">
        <v>9</v>
      </c>
      <c r="F45" s="111"/>
      <c r="G45" s="302"/>
      <c r="H45" s="302"/>
      <c r="I45" s="302">
        <v>25</v>
      </c>
      <c r="J45" s="302">
        <v>25</v>
      </c>
      <c r="K45" s="302"/>
      <c r="L45" s="302"/>
      <c r="M45" s="302"/>
      <c r="N45" s="302"/>
      <c r="O45" s="302">
        <v>2</v>
      </c>
      <c r="P45" s="303"/>
      <c r="Q45" s="303"/>
      <c r="R45" s="303"/>
      <c r="S45" s="303"/>
      <c r="T45" s="303"/>
      <c r="U45" s="303"/>
      <c r="V45" s="303"/>
      <c r="W45" s="303"/>
      <c r="X45" s="303"/>
      <c r="Y45" s="305">
        <f>SUM(G45,I45,K45,M45,P45,R45,T45,V45)</f>
        <v>25</v>
      </c>
      <c r="Z45" s="305">
        <f>SUM(G45,P45)</f>
        <v>0</v>
      </c>
      <c r="AA45" s="305">
        <f>SUM(I45,R45)</f>
        <v>25</v>
      </c>
      <c r="AB45" s="305">
        <f>SUM(K45,T45)</f>
        <v>0</v>
      </c>
      <c r="AC45" s="305">
        <f>SUM(M45,V45)</f>
        <v>0</v>
      </c>
      <c r="AD45" s="305">
        <f>SUM(G45:M45,P45:W45,N45)</f>
        <v>50</v>
      </c>
      <c r="AE45" s="305">
        <f>SUM(O45,X45)</f>
        <v>2</v>
      </c>
    </row>
    <row r="46" spans="1:31" s="93" customFormat="1" ht="30" customHeight="1">
      <c r="A46" s="330" t="s">
        <v>157</v>
      </c>
      <c r="B46" s="340" t="s">
        <v>91</v>
      </c>
      <c r="C46" s="340"/>
      <c r="D46" s="341"/>
      <c r="E46" s="111">
        <v>10</v>
      </c>
      <c r="F46" s="111"/>
      <c r="G46" s="302"/>
      <c r="H46" s="302"/>
      <c r="I46" s="302"/>
      <c r="J46" s="302"/>
      <c r="K46" s="302"/>
      <c r="L46" s="302"/>
      <c r="M46" s="302"/>
      <c r="N46" s="302"/>
      <c r="O46" s="302"/>
      <c r="P46" s="303"/>
      <c r="Q46" s="303"/>
      <c r="R46" s="303">
        <v>25</v>
      </c>
      <c r="S46" s="303">
        <v>25</v>
      </c>
      <c r="T46" s="303"/>
      <c r="U46" s="303"/>
      <c r="V46" s="303"/>
      <c r="W46" s="303"/>
      <c r="X46" s="303">
        <v>2</v>
      </c>
      <c r="Y46" s="305">
        <f>SUM(G46,I46,K46,M46,P46,R46,T46,V46)</f>
        <v>25</v>
      </c>
      <c r="Z46" s="305">
        <f>SUM(G46,P46)</f>
        <v>0</v>
      </c>
      <c r="AA46" s="305">
        <f>SUM(I46,R46)</f>
        <v>25</v>
      </c>
      <c r="AB46" s="305">
        <f>SUM(K46,T46)</f>
        <v>0</v>
      </c>
      <c r="AC46" s="305">
        <f>SUM(M46,V46)</f>
        <v>0</v>
      </c>
      <c r="AD46" s="305">
        <f>SUM(G46:M46,P46:W46,N46)</f>
        <v>50</v>
      </c>
      <c r="AE46" s="305">
        <f>SUM(O46,X46)</f>
        <v>2</v>
      </c>
    </row>
    <row r="47" spans="1:31" ht="16.5" customHeight="1" thickBot="1">
      <c r="A47" s="427" t="s">
        <v>24</v>
      </c>
      <c r="B47" s="457"/>
      <c r="C47" s="428"/>
      <c r="D47" s="126"/>
      <c r="E47" s="168"/>
      <c r="F47" s="168"/>
      <c r="G47" s="134">
        <f>SUM(G44:G46)</f>
        <v>15</v>
      </c>
      <c r="H47" s="134">
        <f>SUM(H44:H46)</f>
        <v>10</v>
      </c>
      <c r="I47" s="308">
        <f>SUM(I44:I46)</f>
        <v>25</v>
      </c>
      <c r="J47" s="308">
        <f>SUM(J44:J46)</f>
        <v>25</v>
      </c>
      <c r="K47" s="134">
        <f>SUM(K44:K46)</f>
        <v>0</v>
      </c>
      <c r="L47" s="134">
        <f>SUM(L44:L44)</f>
        <v>0</v>
      </c>
      <c r="M47" s="134">
        <f>SUM(M44:M44)</f>
        <v>0</v>
      </c>
      <c r="N47" s="134">
        <f>SUM(N44:N44)</f>
        <v>0</v>
      </c>
      <c r="O47" s="308">
        <f t="shared" ref="O47:AA47" si="16">SUM(O44:O46)</f>
        <v>3</v>
      </c>
      <c r="P47" s="308">
        <f t="shared" si="16"/>
        <v>0</v>
      </c>
      <c r="Q47" s="308">
        <f t="shared" si="16"/>
        <v>0</v>
      </c>
      <c r="R47" s="308">
        <f t="shared" si="16"/>
        <v>25</v>
      </c>
      <c r="S47" s="308">
        <f>SUM(S44:S46)</f>
        <v>25</v>
      </c>
      <c r="T47" s="134">
        <f t="shared" si="16"/>
        <v>0</v>
      </c>
      <c r="U47" s="134">
        <f t="shared" si="16"/>
        <v>0</v>
      </c>
      <c r="V47" s="134">
        <f t="shared" si="16"/>
        <v>0</v>
      </c>
      <c r="W47" s="134">
        <f t="shared" si="16"/>
        <v>0</v>
      </c>
      <c r="X47" s="308">
        <f t="shared" si="16"/>
        <v>2</v>
      </c>
      <c r="Y47" s="308">
        <f t="shared" si="16"/>
        <v>65</v>
      </c>
      <c r="Z47" s="308">
        <f t="shared" si="16"/>
        <v>15</v>
      </c>
      <c r="AA47" s="308">
        <f t="shared" si="16"/>
        <v>50</v>
      </c>
      <c r="AB47" s="134">
        <f>SUM(AB44:AB44)</f>
        <v>0</v>
      </c>
      <c r="AC47" s="134">
        <f>SUM(AC44:AC44)</f>
        <v>0</v>
      </c>
      <c r="AD47" s="308">
        <f>SUM(AD44:AD46)</f>
        <v>125</v>
      </c>
      <c r="AE47" s="308">
        <f>SUM(AE44:AE46)</f>
        <v>5</v>
      </c>
    </row>
    <row r="48" spans="1:31" ht="23.25" customHeight="1" thickBot="1">
      <c r="A48" s="453" t="s">
        <v>53</v>
      </c>
      <c r="B48" s="454"/>
      <c r="C48" s="430"/>
      <c r="D48" s="150"/>
      <c r="E48" s="150"/>
      <c r="F48" s="150"/>
      <c r="G48" s="332">
        <f>SUM(G47,G42,G39,G35,G31,G18,G12)</f>
        <v>175</v>
      </c>
      <c r="H48" s="332">
        <f>SUM(H47,H42,H39,H31,H18,H12)</f>
        <v>115</v>
      </c>
      <c r="I48" s="332">
        <f>SUM(I47,I42,I39,I31,I18,I12)</f>
        <v>145</v>
      </c>
      <c r="J48" s="332">
        <f>SUM(J47,J42,J39,J31,J18,J12)</f>
        <v>120</v>
      </c>
      <c r="K48" s="332">
        <f>SUM(K18,K31,K35,K39,K47)</f>
        <v>150</v>
      </c>
      <c r="L48" s="332">
        <f>SUM(L18,L31,L35,L39,L47)</f>
        <v>10</v>
      </c>
      <c r="M48" s="151">
        <f>SUM(M18,M31,M35,M39,M47)</f>
        <v>0</v>
      </c>
      <c r="N48" s="151">
        <f>SUM(N18,N31,N35,N39,N47)</f>
        <v>0</v>
      </c>
      <c r="O48" s="151">
        <f>SUM(O47,O35,O31,O18,O12)</f>
        <v>30</v>
      </c>
      <c r="P48" s="151">
        <f>SUM(P35,P31,P18)</f>
        <v>150</v>
      </c>
      <c r="Q48" s="332">
        <f>SUM(Q35,Q31,Q18)</f>
        <v>95</v>
      </c>
      <c r="R48" s="332">
        <f t="shared" ref="R48:W48" si="17">SUM(R18,R31,R35,R39,R47)</f>
        <v>185</v>
      </c>
      <c r="S48" s="151">
        <f t="shared" si="17"/>
        <v>85</v>
      </c>
      <c r="T48" s="151">
        <f t="shared" si="17"/>
        <v>305</v>
      </c>
      <c r="U48" s="151">
        <f t="shared" si="17"/>
        <v>0</v>
      </c>
      <c r="V48" s="151">
        <f t="shared" si="17"/>
        <v>0</v>
      </c>
      <c r="W48" s="151">
        <f t="shared" si="17"/>
        <v>0</v>
      </c>
      <c r="X48" s="151">
        <f>SUM(X47,X42,X39,X35,X31,X18)</f>
        <v>32</v>
      </c>
      <c r="Y48" s="332">
        <f>SUM(Y12,Y18,Y31,Y35,Y39,Y47)</f>
        <v>1125</v>
      </c>
      <c r="Z48" s="332">
        <f>SUM(Z12,Z18,Z31,Z35,Z39,Z47)</f>
        <v>325</v>
      </c>
      <c r="AA48" s="332">
        <f>SUM(AA12,AA18,AA31,AA35,AA39,AA47)</f>
        <v>345</v>
      </c>
      <c r="AB48" s="332">
        <f>SUM(AB12,AB18,AB31,AB35,AB39,AB47)</f>
        <v>455</v>
      </c>
      <c r="AC48" s="151">
        <f>SUM(AC12,AC18,AC31,AC35,AC39,AC47)</f>
        <v>0</v>
      </c>
      <c r="AD48" s="151">
        <f>SUM(AD47,AD42,AD39,AD35,AD31,AD18,AD12)</f>
        <v>1570</v>
      </c>
      <c r="AE48" s="151">
        <f>SUM(O48+X48)</f>
        <v>62</v>
      </c>
    </row>
    <row r="49" spans="1:31">
      <c r="A49" s="205"/>
      <c r="B49" s="187"/>
      <c r="C49" s="176"/>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row>
    <row r="50" spans="1:31" ht="18">
      <c r="A50" s="468" t="s">
        <v>560</v>
      </c>
      <c r="B50" s="468"/>
      <c r="C50" s="468"/>
      <c r="D50" s="468"/>
      <c r="E50" s="468"/>
      <c r="F50" s="468"/>
      <c r="G50" s="468"/>
      <c r="H50" s="468"/>
      <c r="I50" s="468"/>
      <c r="J50" s="468"/>
      <c r="K50" s="468"/>
      <c r="L50" s="468"/>
      <c r="M50" s="468"/>
      <c r="N50" s="468"/>
      <c r="O50" s="468"/>
      <c r="P50" s="468"/>
      <c r="Q50" s="468"/>
      <c r="R50" s="468"/>
      <c r="S50" s="468"/>
      <c r="T50" s="468"/>
      <c r="U50" s="468"/>
      <c r="V50" s="468"/>
      <c r="W50" s="468"/>
      <c r="X50" s="468"/>
      <c r="Y50" s="468"/>
      <c r="Z50" s="468"/>
      <c r="AA50" s="468"/>
      <c r="AB50" s="468"/>
      <c r="AC50" s="468"/>
      <c r="AD50" s="468"/>
      <c r="AE50" s="468"/>
    </row>
    <row r="51" spans="1:31" ht="29.25" customHeight="1">
      <c r="A51" s="97" t="s">
        <v>231</v>
      </c>
      <c r="B51" s="34" t="s">
        <v>129</v>
      </c>
      <c r="C51" s="123" t="str">
        <f>'Elective course'!D58</f>
        <v>0912.4.LEK.D.Hy</v>
      </c>
      <c r="D51" s="269"/>
      <c r="E51" s="124">
        <v>9</v>
      </c>
      <c r="F51" s="124"/>
      <c r="G51" s="29">
        <v>15</v>
      </c>
      <c r="H51" s="29">
        <v>10</v>
      </c>
      <c r="I51" s="29"/>
      <c r="J51" s="29"/>
      <c r="K51" s="29"/>
      <c r="L51" s="29"/>
      <c r="M51" s="29"/>
      <c r="N51" s="29"/>
      <c r="O51" s="302">
        <v>1</v>
      </c>
      <c r="P51" s="31"/>
      <c r="Q51" s="31"/>
      <c r="R51" s="31"/>
      <c r="S51" s="31"/>
      <c r="T51" s="31"/>
      <c r="U51" s="31"/>
      <c r="V51" s="31"/>
      <c r="W51" s="31"/>
      <c r="X51" s="31"/>
      <c r="Y51" s="305">
        <f>SUM(G51,I51,K51,M51,P51,R51,T51,V51)</f>
        <v>15</v>
      </c>
      <c r="Z51" s="23">
        <f>SUM(G51,P51)</f>
        <v>15</v>
      </c>
      <c r="AA51" s="305">
        <f>SUM(I51,R51)</f>
        <v>0</v>
      </c>
      <c r="AB51" s="23">
        <f>SUM(K51,T51)</f>
        <v>0</v>
      </c>
      <c r="AC51" s="23">
        <f>SUM(M51,V51)</f>
        <v>0</v>
      </c>
      <c r="AD51" s="305">
        <f>SUM(G51:M51,P51:W51,N51)</f>
        <v>25</v>
      </c>
      <c r="AE51" s="305">
        <f>SUM(O51,X51)</f>
        <v>1</v>
      </c>
    </row>
    <row r="52" spans="1:31" ht="29.25" customHeight="1">
      <c r="A52" s="97" t="s">
        <v>232</v>
      </c>
      <c r="B52" s="34" t="s">
        <v>130</v>
      </c>
      <c r="C52" s="123" t="str">
        <f>'Elective course'!D59</f>
        <v>0912.4.LEK.D.Al</v>
      </c>
      <c r="D52" s="269"/>
      <c r="E52" s="124">
        <v>9</v>
      </c>
      <c r="F52" s="124"/>
      <c r="G52" s="29">
        <v>15</v>
      </c>
      <c r="H52" s="29">
        <v>10</v>
      </c>
      <c r="I52" s="29"/>
      <c r="J52" s="29"/>
      <c r="K52" s="29"/>
      <c r="L52" s="29"/>
      <c r="M52" s="29"/>
      <c r="N52" s="29"/>
      <c r="O52" s="302">
        <v>1</v>
      </c>
      <c r="P52" s="31"/>
      <c r="Q52" s="31"/>
      <c r="R52" s="31"/>
      <c r="S52" s="31"/>
      <c r="T52" s="31"/>
      <c r="U52" s="31"/>
      <c r="V52" s="31"/>
      <c r="W52" s="31"/>
      <c r="X52" s="31"/>
      <c r="Y52" s="305">
        <f t="shared" ref="Y52:Y63" si="18">SUM(G52,I52,K52,M52,P52,R52,T52,V52)</f>
        <v>15</v>
      </c>
      <c r="Z52" s="23">
        <f t="shared" ref="Z52:Z63" si="19">SUM(G52,P52)</f>
        <v>15</v>
      </c>
      <c r="AA52" s="305">
        <f t="shared" ref="AA52:AA63" si="20">SUM(I52,R52)</f>
        <v>0</v>
      </c>
      <c r="AB52" s="23">
        <f t="shared" ref="AB52:AB60" si="21">SUM(K52,T52)</f>
        <v>0</v>
      </c>
      <c r="AC52" s="23">
        <f t="shared" ref="AC52:AC60" si="22">SUM(M52,V52)</f>
        <v>0</v>
      </c>
      <c r="AD52" s="305">
        <f t="shared" ref="AD52:AD63" si="23">SUM(G52:M52,P52:W52,N52)</f>
        <v>25</v>
      </c>
      <c r="AE52" s="305">
        <f t="shared" ref="AE52:AE63" si="24">SUM(O52,X52)</f>
        <v>1</v>
      </c>
    </row>
    <row r="53" spans="1:31" ht="33" customHeight="1">
      <c r="A53" s="97" t="s">
        <v>233</v>
      </c>
      <c r="B53" s="34" t="s">
        <v>131</v>
      </c>
      <c r="C53" s="123" t="str">
        <f>'Elective course'!D60</f>
        <v>0912.4.LEK.D.IC</v>
      </c>
      <c r="D53" s="269"/>
      <c r="E53" s="124">
        <v>9</v>
      </c>
      <c r="F53" s="124"/>
      <c r="G53" s="29">
        <v>15</v>
      </c>
      <c r="H53" s="29">
        <v>10</v>
      </c>
      <c r="I53" s="29"/>
      <c r="J53" s="29"/>
      <c r="K53" s="29"/>
      <c r="L53" s="29"/>
      <c r="M53" s="29"/>
      <c r="N53" s="29"/>
      <c r="O53" s="302">
        <v>1</v>
      </c>
      <c r="P53" s="31"/>
      <c r="Q53" s="31"/>
      <c r="R53" s="31"/>
      <c r="S53" s="31"/>
      <c r="T53" s="31"/>
      <c r="U53" s="31"/>
      <c r="V53" s="31"/>
      <c r="W53" s="31"/>
      <c r="X53" s="31"/>
      <c r="Y53" s="305">
        <f t="shared" si="18"/>
        <v>15</v>
      </c>
      <c r="Z53" s="23">
        <f t="shared" si="19"/>
        <v>15</v>
      </c>
      <c r="AA53" s="305">
        <f t="shared" si="20"/>
        <v>0</v>
      </c>
      <c r="AB53" s="23">
        <f t="shared" si="21"/>
        <v>0</v>
      </c>
      <c r="AC53" s="23">
        <f t="shared" si="22"/>
        <v>0</v>
      </c>
      <c r="AD53" s="305">
        <f t="shared" si="23"/>
        <v>25</v>
      </c>
      <c r="AE53" s="305">
        <f t="shared" si="24"/>
        <v>1</v>
      </c>
    </row>
    <row r="54" spans="1:31" ht="35.25" customHeight="1">
      <c r="A54" s="97" t="s">
        <v>234</v>
      </c>
      <c r="B54" s="34" t="s">
        <v>133</v>
      </c>
      <c r="C54" s="123" t="str">
        <f>'Elective course'!D61</f>
        <v>0912.4.LEK.D.AIP</v>
      </c>
      <c r="D54" s="269"/>
      <c r="E54" s="124">
        <v>9</v>
      </c>
      <c r="F54" s="124"/>
      <c r="G54" s="29">
        <v>15</v>
      </c>
      <c r="H54" s="29">
        <v>10</v>
      </c>
      <c r="I54" s="29"/>
      <c r="J54" s="29"/>
      <c r="K54" s="29"/>
      <c r="L54" s="29"/>
      <c r="M54" s="29"/>
      <c r="N54" s="29"/>
      <c r="O54" s="302">
        <v>1</v>
      </c>
      <c r="P54" s="31"/>
      <c r="Q54" s="31"/>
      <c r="R54" s="31"/>
      <c r="S54" s="31"/>
      <c r="T54" s="31"/>
      <c r="U54" s="31"/>
      <c r="V54" s="31"/>
      <c r="W54" s="31"/>
      <c r="X54" s="31"/>
      <c r="Y54" s="305">
        <f t="shared" si="18"/>
        <v>15</v>
      </c>
      <c r="Z54" s="23">
        <f t="shared" si="19"/>
        <v>15</v>
      </c>
      <c r="AA54" s="305">
        <f t="shared" si="20"/>
        <v>0</v>
      </c>
      <c r="AB54" s="23">
        <f t="shared" si="21"/>
        <v>0</v>
      </c>
      <c r="AC54" s="23">
        <f t="shared" si="22"/>
        <v>0</v>
      </c>
      <c r="AD54" s="305">
        <f t="shared" si="23"/>
        <v>25</v>
      </c>
      <c r="AE54" s="305">
        <f t="shared" si="24"/>
        <v>1</v>
      </c>
    </row>
    <row r="55" spans="1:31" ht="29.25" customHeight="1">
      <c r="A55" s="97" t="s">
        <v>235</v>
      </c>
      <c r="B55" s="34" t="s">
        <v>268</v>
      </c>
      <c r="C55" s="123" t="str">
        <f>'Elective course'!D62</f>
        <v>0912.4.LEK.D.CT</v>
      </c>
      <c r="D55" s="269"/>
      <c r="E55" s="111">
        <v>9</v>
      </c>
      <c r="F55" s="124"/>
      <c r="G55" s="29">
        <v>15</v>
      </c>
      <c r="H55" s="29">
        <v>10</v>
      </c>
      <c r="I55" s="29"/>
      <c r="J55" s="29"/>
      <c r="K55" s="29"/>
      <c r="L55" s="29"/>
      <c r="M55" s="29"/>
      <c r="N55" s="29"/>
      <c r="O55" s="29">
        <v>1</v>
      </c>
      <c r="P55" s="31"/>
      <c r="Q55" s="31"/>
      <c r="R55" s="31"/>
      <c r="S55" s="31"/>
      <c r="T55" s="31"/>
      <c r="U55" s="31"/>
      <c r="V55" s="31"/>
      <c r="W55" s="31"/>
      <c r="X55" s="31"/>
      <c r="Y55" s="23">
        <f>SUM(G55,I55,K55,M55,P55,R55,T55,V55)</f>
        <v>15</v>
      </c>
      <c r="Z55" s="23">
        <f>SUM(G55,P55)</f>
        <v>15</v>
      </c>
      <c r="AA55" s="23">
        <f>SUM(I55,R55)</f>
        <v>0</v>
      </c>
      <c r="AB55" s="23">
        <f>SUM(K55,T55)</f>
        <v>0</v>
      </c>
      <c r="AC55" s="23">
        <f>SUM(M55,V55)</f>
        <v>0</v>
      </c>
      <c r="AD55" s="23">
        <f>SUM(G55:M55,P55:W55,N55)</f>
        <v>25</v>
      </c>
      <c r="AE55" s="23">
        <f>SUM(O55,X55)</f>
        <v>1</v>
      </c>
    </row>
    <row r="56" spans="1:31" ht="29.25" customHeight="1">
      <c r="A56" s="97" t="s">
        <v>215</v>
      </c>
      <c r="B56" s="34" t="s">
        <v>136</v>
      </c>
      <c r="C56" s="123" t="str">
        <f>'Elective course'!D63</f>
        <v>0912.4.LEK.D.Ra</v>
      </c>
      <c r="D56" s="269"/>
      <c r="E56" s="124">
        <v>9</v>
      </c>
      <c r="F56" s="124"/>
      <c r="G56" s="29">
        <v>15</v>
      </c>
      <c r="H56" s="29">
        <v>10</v>
      </c>
      <c r="I56" s="29"/>
      <c r="J56" s="29"/>
      <c r="K56" s="29"/>
      <c r="L56" s="29"/>
      <c r="M56" s="29"/>
      <c r="N56" s="29"/>
      <c r="O56" s="302">
        <v>1</v>
      </c>
      <c r="P56" s="31"/>
      <c r="Q56" s="31"/>
      <c r="R56" s="31"/>
      <c r="S56" s="31"/>
      <c r="T56" s="31"/>
      <c r="U56" s="31"/>
      <c r="V56" s="31"/>
      <c r="W56" s="31"/>
      <c r="X56" s="31"/>
      <c r="Y56" s="305">
        <f t="shared" si="18"/>
        <v>15</v>
      </c>
      <c r="Z56" s="23">
        <f t="shared" si="19"/>
        <v>15</v>
      </c>
      <c r="AA56" s="305">
        <f t="shared" si="20"/>
        <v>0</v>
      </c>
      <c r="AB56" s="23">
        <f t="shared" si="21"/>
        <v>0</v>
      </c>
      <c r="AC56" s="23">
        <f t="shared" si="22"/>
        <v>0</v>
      </c>
      <c r="AD56" s="305">
        <f t="shared" si="23"/>
        <v>25</v>
      </c>
      <c r="AE56" s="305">
        <f t="shared" si="24"/>
        <v>1</v>
      </c>
    </row>
    <row r="57" spans="1:31" ht="29.25" customHeight="1">
      <c r="A57" s="97" t="s">
        <v>240</v>
      </c>
      <c r="B57" s="34" t="s">
        <v>138</v>
      </c>
      <c r="C57" s="123" t="str">
        <f>'Elective course'!D64</f>
        <v>0912.4.LEK.D.BS</v>
      </c>
      <c r="D57" s="269"/>
      <c r="E57" s="124">
        <v>9</v>
      </c>
      <c r="F57" s="124"/>
      <c r="G57" s="29">
        <v>15</v>
      </c>
      <c r="H57" s="29">
        <v>10</v>
      </c>
      <c r="I57" s="29"/>
      <c r="J57" s="29"/>
      <c r="K57" s="29"/>
      <c r="L57" s="29"/>
      <c r="M57" s="29"/>
      <c r="N57" s="29"/>
      <c r="O57" s="302">
        <v>1</v>
      </c>
      <c r="P57" s="31"/>
      <c r="Q57" s="31"/>
      <c r="R57" s="31"/>
      <c r="S57" s="31"/>
      <c r="T57" s="31"/>
      <c r="U57" s="31"/>
      <c r="V57" s="31"/>
      <c r="W57" s="31"/>
      <c r="X57" s="31"/>
      <c r="Y57" s="305">
        <f t="shared" si="18"/>
        <v>15</v>
      </c>
      <c r="Z57" s="23">
        <f t="shared" si="19"/>
        <v>15</v>
      </c>
      <c r="AA57" s="305">
        <f t="shared" si="20"/>
        <v>0</v>
      </c>
      <c r="AB57" s="23">
        <f t="shared" si="21"/>
        <v>0</v>
      </c>
      <c r="AC57" s="23">
        <f t="shared" si="22"/>
        <v>0</v>
      </c>
      <c r="AD57" s="305">
        <f t="shared" si="23"/>
        <v>25</v>
      </c>
      <c r="AE57" s="305">
        <f t="shared" si="24"/>
        <v>1</v>
      </c>
    </row>
    <row r="58" spans="1:31" ht="29.25" customHeight="1">
      <c r="A58" s="97" t="s">
        <v>327</v>
      </c>
      <c r="B58" s="34" t="s">
        <v>139</v>
      </c>
      <c r="C58" s="123" t="str">
        <f>'Elective course'!D65</f>
        <v>0912.4.LEK.D.AP</v>
      </c>
      <c r="D58" s="269"/>
      <c r="E58" s="111">
        <v>9</v>
      </c>
      <c r="F58" s="124"/>
      <c r="G58" s="29">
        <v>15</v>
      </c>
      <c r="H58" s="29">
        <v>10</v>
      </c>
      <c r="I58" s="29"/>
      <c r="J58" s="29"/>
      <c r="K58" s="29"/>
      <c r="L58" s="29"/>
      <c r="M58" s="29"/>
      <c r="N58" s="29"/>
      <c r="O58" s="29">
        <v>1</v>
      </c>
      <c r="P58" s="31"/>
      <c r="Q58" s="31"/>
      <c r="R58" s="31"/>
      <c r="S58" s="31"/>
      <c r="T58" s="31"/>
      <c r="U58" s="31"/>
      <c r="V58" s="31"/>
      <c r="W58" s="31"/>
      <c r="X58" s="31"/>
      <c r="Y58" s="23">
        <f t="shared" si="18"/>
        <v>15</v>
      </c>
      <c r="Z58" s="23">
        <f t="shared" si="19"/>
        <v>15</v>
      </c>
      <c r="AA58" s="23">
        <f t="shared" si="20"/>
        <v>0</v>
      </c>
      <c r="AB58" s="23">
        <f t="shared" si="21"/>
        <v>0</v>
      </c>
      <c r="AC58" s="23">
        <f t="shared" si="22"/>
        <v>0</v>
      </c>
      <c r="AD58" s="23">
        <f t="shared" si="23"/>
        <v>25</v>
      </c>
      <c r="AE58" s="23">
        <f t="shared" si="24"/>
        <v>1</v>
      </c>
    </row>
    <row r="59" spans="1:31" ht="29.25" customHeight="1">
      <c r="A59" s="97" t="s">
        <v>338</v>
      </c>
      <c r="B59" s="34" t="s">
        <v>207</v>
      </c>
      <c r="C59" s="123" t="str">
        <f>'Elective course'!D66</f>
        <v>0912.4.LEK.D.PS</v>
      </c>
      <c r="D59" s="269"/>
      <c r="E59" s="111">
        <v>9</v>
      </c>
      <c r="F59" s="124"/>
      <c r="G59" s="29">
        <v>15</v>
      </c>
      <c r="H59" s="29">
        <v>10</v>
      </c>
      <c r="I59" s="29"/>
      <c r="J59" s="29"/>
      <c r="K59" s="29"/>
      <c r="L59" s="29"/>
      <c r="M59" s="29"/>
      <c r="N59" s="29"/>
      <c r="O59" s="29">
        <v>1</v>
      </c>
      <c r="P59" s="31"/>
      <c r="Q59" s="31"/>
      <c r="R59" s="31"/>
      <c r="S59" s="31"/>
      <c r="T59" s="31"/>
      <c r="U59" s="31"/>
      <c r="V59" s="31"/>
      <c r="W59" s="31"/>
      <c r="X59" s="31"/>
      <c r="Y59" s="23">
        <f t="shared" si="18"/>
        <v>15</v>
      </c>
      <c r="Z59" s="23">
        <f t="shared" si="19"/>
        <v>15</v>
      </c>
      <c r="AA59" s="23">
        <f t="shared" si="20"/>
        <v>0</v>
      </c>
      <c r="AB59" s="23">
        <f t="shared" si="21"/>
        <v>0</v>
      </c>
      <c r="AC59" s="23">
        <f t="shared" si="22"/>
        <v>0</v>
      </c>
      <c r="AD59" s="23">
        <f t="shared" si="23"/>
        <v>25</v>
      </c>
      <c r="AE59" s="23">
        <f t="shared" si="24"/>
        <v>1</v>
      </c>
    </row>
    <row r="60" spans="1:31" ht="29.25" customHeight="1">
      <c r="A60" s="97" t="s">
        <v>339</v>
      </c>
      <c r="B60" s="34" t="s">
        <v>140</v>
      </c>
      <c r="C60" s="123" t="str">
        <f>'Elective course'!D67</f>
        <v>0912.4.LEK.D.MP</v>
      </c>
      <c r="D60" s="269"/>
      <c r="E60" s="111">
        <v>9</v>
      </c>
      <c r="F60" s="124"/>
      <c r="G60" s="29">
        <v>15</v>
      </c>
      <c r="H60" s="29">
        <v>10</v>
      </c>
      <c r="I60" s="29"/>
      <c r="J60" s="29"/>
      <c r="K60" s="29"/>
      <c r="L60" s="29"/>
      <c r="M60" s="29"/>
      <c r="N60" s="29"/>
      <c r="O60" s="29">
        <v>1</v>
      </c>
      <c r="P60" s="31"/>
      <c r="Q60" s="31"/>
      <c r="R60" s="31"/>
      <c r="S60" s="31"/>
      <c r="T60" s="31"/>
      <c r="U60" s="31"/>
      <c r="V60" s="31"/>
      <c r="W60" s="31"/>
      <c r="X60" s="31"/>
      <c r="Y60" s="23">
        <f t="shared" si="18"/>
        <v>15</v>
      </c>
      <c r="Z60" s="23">
        <f t="shared" si="19"/>
        <v>15</v>
      </c>
      <c r="AA60" s="23">
        <f t="shared" si="20"/>
        <v>0</v>
      </c>
      <c r="AB60" s="23">
        <f t="shared" si="21"/>
        <v>0</v>
      </c>
      <c r="AC60" s="23">
        <f t="shared" si="22"/>
        <v>0</v>
      </c>
      <c r="AD60" s="23">
        <f t="shared" si="23"/>
        <v>25</v>
      </c>
      <c r="AE60" s="23">
        <f t="shared" si="24"/>
        <v>1</v>
      </c>
    </row>
    <row r="61" spans="1:31" ht="29.25" customHeight="1">
      <c r="A61" s="97" t="s">
        <v>340</v>
      </c>
      <c r="B61" s="34" t="s">
        <v>141</v>
      </c>
      <c r="C61" s="123" t="str">
        <f>'Elective course'!D68</f>
        <v>0912.4.LEK.D.Pha</v>
      </c>
      <c r="D61" s="269"/>
      <c r="E61" s="111">
        <v>9</v>
      </c>
      <c r="F61" s="124"/>
      <c r="G61" s="29">
        <v>15</v>
      </c>
      <c r="H61" s="29">
        <v>10</v>
      </c>
      <c r="I61" s="29"/>
      <c r="J61" s="29"/>
      <c r="K61" s="29"/>
      <c r="L61" s="29"/>
      <c r="M61" s="29"/>
      <c r="N61" s="29"/>
      <c r="O61" s="29">
        <v>1</v>
      </c>
      <c r="P61" s="31"/>
      <c r="Q61" s="31"/>
      <c r="R61" s="31"/>
      <c r="S61" s="31"/>
      <c r="T61" s="31"/>
      <c r="U61" s="31"/>
      <c r="V61" s="31"/>
      <c r="W61" s="31"/>
      <c r="X61" s="31"/>
      <c r="Y61" s="23">
        <f t="shared" si="18"/>
        <v>15</v>
      </c>
      <c r="Z61" s="23">
        <f t="shared" si="19"/>
        <v>15</v>
      </c>
      <c r="AA61" s="23">
        <f t="shared" si="20"/>
        <v>0</v>
      </c>
      <c r="AB61" s="23">
        <v>10</v>
      </c>
      <c r="AC61" s="23">
        <v>0</v>
      </c>
      <c r="AD61" s="23">
        <f t="shared" si="23"/>
        <v>25</v>
      </c>
      <c r="AE61" s="23">
        <f t="shared" si="24"/>
        <v>1</v>
      </c>
    </row>
    <row r="62" spans="1:31" ht="29.25" customHeight="1">
      <c r="A62" s="97" t="s">
        <v>341</v>
      </c>
      <c r="B62" s="34" t="s">
        <v>238</v>
      </c>
      <c r="C62" s="123" t="str">
        <f>'Elective course'!D69</f>
        <v>0912.4.LEK.D.CAP</v>
      </c>
      <c r="D62" s="269"/>
      <c r="E62" s="111">
        <v>9</v>
      </c>
      <c r="F62" s="124"/>
      <c r="G62" s="29">
        <v>15</v>
      </c>
      <c r="H62" s="29">
        <v>10</v>
      </c>
      <c r="I62" s="29"/>
      <c r="J62" s="29"/>
      <c r="K62" s="29"/>
      <c r="L62" s="29"/>
      <c r="M62" s="29"/>
      <c r="N62" s="29"/>
      <c r="O62" s="29">
        <v>1</v>
      </c>
      <c r="P62" s="31"/>
      <c r="Q62" s="31"/>
      <c r="R62" s="31"/>
      <c r="S62" s="31"/>
      <c r="T62" s="31"/>
      <c r="U62" s="31"/>
      <c r="V62" s="31"/>
      <c r="W62" s="31"/>
      <c r="X62" s="31"/>
      <c r="Y62" s="23">
        <f t="shared" si="18"/>
        <v>15</v>
      </c>
      <c r="Z62" s="23">
        <f t="shared" si="19"/>
        <v>15</v>
      </c>
      <c r="AA62" s="23">
        <f t="shared" si="20"/>
        <v>0</v>
      </c>
      <c r="AB62" s="23">
        <f t="shared" ref="AB62:AB64" si="25">SUM(K62,T62)</f>
        <v>0</v>
      </c>
      <c r="AC62" s="23">
        <f t="shared" ref="AC62:AC64" si="26">SUM(M62,V62)</f>
        <v>0</v>
      </c>
      <c r="AD62" s="23">
        <f t="shared" si="23"/>
        <v>25</v>
      </c>
      <c r="AE62" s="23">
        <f t="shared" si="24"/>
        <v>1</v>
      </c>
    </row>
    <row r="63" spans="1:31" ht="32.25" customHeight="1">
      <c r="A63" s="97" t="s">
        <v>342</v>
      </c>
      <c r="B63" s="34" t="s">
        <v>326</v>
      </c>
      <c r="C63" s="123" t="str">
        <f>'Elective course'!D70</f>
        <v>0912.4.LEK.D.TMS</v>
      </c>
      <c r="D63" s="269"/>
      <c r="E63" s="124">
        <v>9</v>
      </c>
      <c r="F63" s="124"/>
      <c r="G63" s="302">
        <v>15</v>
      </c>
      <c r="H63" s="302">
        <v>10</v>
      </c>
      <c r="I63" s="29"/>
      <c r="J63" s="29"/>
      <c r="K63" s="29"/>
      <c r="L63" s="29"/>
      <c r="M63" s="29"/>
      <c r="N63" s="29"/>
      <c r="O63" s="29">
        <v>1</v>
      </c>
      <c r="P63" s="31"/>
      <c r="Q63" s="31"/>
      <c r="R63" s="31"/>
      <c r="S63" s="31"/>
      <c r="T63" s="31"/>
      <c r="U63" s="31"/>
      <c r="V63" s="31"/>
      <c r="W63" s="31"/>
      <c r="X63" s="31"/>
      <c r="Y63" s="23">
        <f t="shared" si="18"/>
        <v>15</v>
      </c>
      <c r="Z63" s="305">
        <f t="shared" si="19"/>
        <v>15</v>
      </c>
      <c r="AA63" s="305">
        <f t="shared" si="20"/>
        <v>0</v>
      </c>
      <c r="AB63" s="23">
        <f t="shared" si="25"/>
        <v>0</v>
      </c>
      <c r="AC63" s="23">
        <f t="shared" si="26"/>
        <v>0</v>
      </c>
      <c r="AD63" s="23">
        <f t="shared" si="23"/>
        <v>25</v>
      </c>
      <c r="AE63" s="23">
        <f t="shared" si="24"/>
        <v>1</v>
      </c>
    </row>
    <row r="64" spans="1:31" s="93" customFormat="1" ht="27.75" customHeight="1">
      <c r="A64" s="97" t="s">
        <v>343</v>
      </c>
      <c r="B64" s="34" t="s">
        <v>334</v>
      </c>
      <c r="C64" s="123" t="str">
        <f>'Elective course'!D71</f>
        <v>0912.4.LEK.D.SS</v>
      </c>
      <c r="D64" s="269"/>
      <c r="E64" s="122" t="s">
        <v>4</v>
      </c>
      <c r="F64" s="124"/>
      <c r="G64" s="29"/>
      <c r="H64" s="29"/>
      <c r="I64" s="302">
        <v>25</v>
      </c>
      <c r="J64" s="302">
        <v>25</v>
      </c>
      <c r="K64" s="29"/>
      <c r="L64" s="29"/>
      <c r="M64" s="29"/>
      <c r="N64" s="29"/>
      <c r="O64" s="29">
        <v>2</v>
      </c>
      <c r="P64" s="31"/>
      <c r="Q64" s="31"/>
      <c r="R64" s="31"/>
      <c r="S64" s="31"/>
      <c r="T64" s="31"/>
      <c r="U64" s="31"/>
      <c r="V64" s="31"/>
      <c r="W64" s="31"/>
      <c r="X64" s="31"/>
      <c r="Y64" s="305">
        <f>SUM(G64,I64,K64,M64,P64,R64,T64,V64)</f>
        <v>25</v>
      </c>
      <c r="Z64" s="23">
        <f>SUM(G64,P64)</f>
        <v>0</v>
      </c>
      <c r="AA64" s="305">
        <f>SUM(I64,R64)</f>
        <v>25</v>
      </c>
      <c r="AB64" s="23">
        <f t="shared" si="25"/>
        <v>0</v>
      </c>
      <c r="AC64" s="23">
        <f t="shared" si="26"/>
        <v>0</v>
      </c>
      <c r="AD64" s="23">
        <f>SUM(G64:M64,P64:W64,N64)</f>
        <v>50</v>
      </c>
      <c r="AE64" s="23">
        <f>SUM(O64,X64)</f>
        <v>2</v>
      </c>
    </row>
    <row r="65" spans="1:40" s="93" customFormat="1" ht="28.5" customHeight="1">
      <c r="A65" s="97" t="s">
        <v>344</v>
      </c>
      <c r="B65" s="34" t="s">
        <v>134</v>
      </c>
      <c r="C65" s="123" t="str">
        <f>'Elective course'!D73</f>
        <v>0912.4.LEK.D.El</v>
      </c>
      <c r="D65" s="269"/>
      <c r="E65" s="124">
        <v>9</v>
      </c>
      <c r="F65" s="124"/>
      <c r="G65" s="29"/>
      <c r="H65" s="29"/>
      <c r="I65" s="302">
        <v>25</v>
      </c>
      <c r="J65" s="302">
        <v>25</v>
      </c>
      <c r="K65" s="29"/>
      <c r="L65" s="29"/>
      <c r="M65" s="29"/>
      <c r="N65" s="29"/>
      <c r="O65" s="29">
        <v>2</v>
      </c>
      <c r="P65" s="31"/>
      <c r="Q65" s="31"/>
      <c r="R65" s="31"/>
      <c r="S65" s="31"/>
      <c r="T65" s="31"/>
      <c r="U65" s="31"/>
      <c r="V65" s="31"/>
      <c r="W65" s="31"/>
      <c r="X65" s="31"/>
      <c r="Y65" s="305">
        <f>SUM(G65,I65,K65,M65,P65,R65,T65,V65)</f>
        <v>25</v>
      </c>
      <c r="Z65" s="305">
        <f>SUM(G65,P65)</f>
        <v>0</v>
      </c>
      <c r="AA65" s="305">
        <f>SUM(I65,R65)</f>
        <v>25</v>
      </c>
      <c r="AB65" s="23">
        <f>SUM(K65,T65)</f>
        <v>0</v>
      </c>
      <c r="AC65" s="23">
        <f>SUM(M65,V65)</f>
        <v>0</v>
      </c>
      <c r="AD65" s="23">
        <f>SUM(G65:M65,P65:W65,N65)</f>
        <v>50</v>
      </c>
      <c r="AE65" s="23">
        <f>SUM(O65,X65)</f>
        <v>2</v>
      </c>
    </row>
    <row r="66" spans="1:40" s="93" customFormat="1" ht="28.5" customHeight="1">
      <c r="A66" s="97" t="s">
        <v>367</v>
      </c>
      <c r="B66" s="34" t="s">
        <v>135</v>
      </c>
      <c r="C66" s="123" t="str">
        <f>'Elective course'!D74</f>
        <v>0912.4.LEK.D.DIE</v>
      </c>
      <c r="D66" s="269"/>
      <c r="E66" s="124">
        <v>9</v>
      </c>
      <c r="F66" s="124"/>
      <c r="G66" s="29"/>
      <c r="H66" s="29"/>
      <c r="I66" s="302">
        <v>25</v>
      </c>
      <c r="J66" s="302">
        <v>25</v>
      </c>
      <c r="K66" s="29"/>
      <c r="L66" s="29"/>
      <c r="M66" s="29"/>
      <c r="N66" s="29"/>
      <c r="O66" s="29">
        <v>2</v>
      </c>
      <c r="P66" s="31"/>
      <c r="Q66" s="31"/>
      <c r="R66" s="31"/>
      <c r="S66" s="31"/>
      <c r="T66" s="31"/>
      <c r="U66" s="31"/>
      <c r="V66" s="31"/>
      <c r="W66" s="31"/>
      <c r="X66" s="31"/>
      <c r="Y66" s="305">
        <f>SUM(G66,I66,K66,M66,P66,R66,T66,V66)</f>
        <v>25</v>
      </c>
      <c r="Z66" s="305">
        <f>SUM(G66,P66)</f>
        <v>0</v>
      </c>
      <c r="AA66" s="305">
        <f>SUM(I66,R66)</f>
        <v>25</v>
      </c>
      <c r="AB66" s="23">
        <f>SUM(K66,T66)</f>
        <v>0</v>
      </c>
      <c r="AC66" s="23">
        <f>SUM(M66,V66)</f>
        <v>0</v>
      </c>
      <c r="AD66" s="23">
        <f>SUM(G66:M66,P66:W66,N66)</f>
        <v>50</v>
      </c>
      <c r="AE66" s="23">
        <f>SUM(O66,X66)</f>
        <v>2</v>
      </c>
    </row>
    <row r="67" spans="1:40" s="93" customFormat="1" ht="28.5" customHeight="1">
      <c r="A67" s="434" t="s">
        <v>368</v>
      </c>
      <c r="B67" s="464" t="s">
        <v>193</v>
      </c>
      <c r="C67" s="466" t="str">
        <f>'Elective course'!D75</f>
        <v>0912.4.LEK.D.Pre</v>
      </c>
      <c r="D67" s="371"/>
      <c r="E67" s="124">
        <v>9</v>
      </c>
      <c r="F67" s="124"/>
      <c r="G67" s="29"/>
      <c r="H67" s="29"/>
      <c r="I67" s="302">
        <v>25</v>
      </c>
      <c r="J67" s="302">
        <v>25</v>
      </c>
      <c r="K67" s="29"/>
      <c r="L67" s="29"/>
      <c r="M67" s="29"/>
      <c r="N67" s="29"/>
      <c r="O67" s="29">
        <v>2</v>
      </c>
      <c r="P67" s="31"/>
      <c r="Q67" s="31"/>
      <c r="R67" s="31"/>
      <c r="S67" s="31"/>
      <c r="T67" s="31"/>
      <c r="U67" s="31"/>
      <c r="V67" s="31"/>
      <c r="W67" s="31"/>
      <c r="X67" s="31"/>
      <c r="Y67" s="305">
        <f t="shared" ref="Y67:Y68" si="27">SUM(G67,I67,K67,M67,P67,R67,T67,V67)</f>
        <v>25</v>
      </c>
      <c r="Z67" s="305">
        <f t="shared" ref="Z67:Z68" si="28">SUM(G67,P67)</f>
        <v>0</v>
      </c>
      <c r="AA67" s="305">
        <f t="shared" ref="AA67:AA68" si="29">SUM(I67,R67)</f>
        <v>25</v>
      </c>
      <c r="AB67" s="23">
        <f t="shared" ref="AB67:AB68" si="30">SUM(K67,T67)</f>
        <v>0</v>
      </c>
      <c r="AC67" s="23">
        <f t="shared" ref="AC67:AC68" si="31">SUM(M67,V67)</f>
        <v>0</v>
      </c>
      <c r="AD67" s="23">
        <f t="shared" ref="AD67:AD68" si="32">SUM(G67:M67,P67:W67,N67)</f>
        <v>50</v>
      </c>
      <c r="AE67" s="23">
        <f t="shared" ref="AE67:AE68" si="33">SUM(O67,X67)</f>
        <v>2</v>
      </c>
    </row>
    <row r="68" spans="1:40" s="93" customFormat="1" ht="28.5" customHeight="1">
      <c r="A68" s="435"/>
      <c r="B68" s="465"/>
      <c r="C68" s="467"/>
      <c r="D68" s="371"/>
      <c r="E68" s="124">
        <v>10</v>
      </c>
      <c r="F68" s="124"/>
      <c r="G68" s="29"/>
      <c r="H68" s="29"/>
      <c r="I68" s="302"/>
      <c r="J68" s="302"/>
      <c r="K68" s="29"/>
      <c r="L68" s="29"/>
      <c r="M68" s="29"/>
      <c r="N68" s="29"/>
      <c r="O68" s="29"/>
      <c r="P68" s="31"/>
      <c r="Q68" s="31"/>
      <c r="R68" s="303">
        <v>25</v>
      </c>
      <c r="S68" s="303">
        <v>25</v>
      </c>
      <c r="T68" s="31"/>
      <c r="U68" s="31"/>
      <c r="V68" s="31"/>
      <c r="W68" s="31"/>
      <c r="X68" s="31">
        <v>2</v>
      </c>
      <c r="Y68" s="305">
        <f t="shared" si="27"/>
        <v>25</v>
      </c>
      <c r="Z68" s="305">
        <f t="shared" si="28"/>
        <v>0</v>
      </c>
      <c r="AA68" s="305">
        <f t="shared" si="29"/>
        <v>25</v>
      </c>
      <c r="AB68" s="23">
        <f t="shared" si="30"/>
        <v>0</v>
      </c>
      <c r="AC68" s="23">
        <f t="shared" si="31"/>
        <v>0</v>
      </c>
      <c r="AD68" s="23">
        <f t="shared" si="32"/>
        <v>50</v>
      </c>
      <c r="AE68" s="23">
        <f t="shared" si="33"/>
        <v>2</v>
      </c>
    </row>
    <row r="69" spans="1:40" s="93" customFormat="1" ht="28.5" customHeight="1">
      <c r="A69" s="97" t="s">
        <v>369</v>
      </c>
      <c r="B69" s="34" t="s">
        <v>363</v>
      </c>
      <c r="C69" s="123" t="str">
        <f>'Elective course'!D77</f>
        <v>0912.4.LEK.D.DL</v>
      </c>
      <c r="D69" s="269"/>
      <c r="E69" s="309" t="s">
        <v>5</v>
      </c>
      <c r="F69" s="124"/>
      <c r="G69" s="29"/>
      <c r="H69" s="29"/>
      <c r="I69" s="29"/>
      <c r="J69" s="29"/>
      <c r="K69" s="29"/>
      <c r="L69" s="29"/>
      <c r="M69" s="29"/>
      <c r="N69" s="29"/>
      <c r="O69" s="29"/>
      <c r="P69" s="31"/>
      <c r="Q69" s="31"/>
      <c r="R69" s="303">
        <v>25</v>
      </c>
      <c r="S69" s="303">
        <v>25</v>
      </c>
      <c r="T69" s="31"/>
      <c r="U69" s="31"/>
      <c r="V69" s="31"/>
      <c r="W69" s="31"/>
      <c r="X69" s="31">
        <v>2</v>
      </c>
      <c r="Y69" s="305">
        <f t="shared" ref="Y69:Y72" si="34">SUM(G69,I69,K69,M69,P69,R69,T69,V69)</f>
        <v>25</v>
      </c>
      <c r="Z69" s="23">
        <f t="shared" ref="Z69:Z72" si="35">SUM(G69,P69)</f>
        <v>0</v>
      </c>
      <c r="AA69" s="305">
        <f t="shared" ref="AA69:AA72" si="36">SUM(I69,R69)</f>
        <v>25</v>
      </c>
      <c r="AB69" s="23">
        <f t="shared" ref="AB69:AB72" si="37">SUM(K69,T69)</f>
        <v>0</v>
      </c>
      <c r="AC69" s="23">
        <f t="shared" ref="AC69:AC72" si="38">SUM(M69,V69)</f>
        <v>0</v>
      </c>
      <c r="AD69" s="23">
        <f t="shared" ref="AD69:AD72" si="39">SUM(G69:M69,P69:W69,N69)</f>
        <v>50</v>
      </c>
      <c r="AE69" s="23">
        <f t="shared" ref="AE69:AE72" si="40">SUM(O69,X69)</f>
        <v>2</v>
      </c>
    </row>
    <row r="70" spans="1:40" s="93" customFormat="1" ht="28.5" customHeight="1">
      <c r="A70" s="97" t="s">
        <v>370</v>
      </c>
      <c r="B70" s="34" t="s">
        <v>364</v>
      </c>
      <c r="C70" s="123" t="str">
        <f>'Elective course'!D78</f>
        <v>0912.4.LEK.D.OT</v>
      </c>
      <c r="D70" s="269"/>
      <c r="E70" s="309" t="s">
        <v>5</v>
      </c>
      <c r="F70" s="124"/>
      <c r="G70" s="29"/>
      <c r="H70" s="29"/>
      <c r="I70" s="29"/>
      <c r="J70" s="29"/>
      <c r="K70" s="29"/>
      <c r="L70" s="29"/>
      <c r="M70" s="29"/>
      <c r="N70" s="29"/>
      <c r="O70" s="29"/>
      <c r="P70" s="31"/>
      <c r="Q70" s="31"/>
      <c r="R70" s="303">
        <v>25</v>
      </c>
      <c r="S70" s="303">
        <v>25</v>
      </c>
      <c r="T70" s="31"/>
      <c r="U70" s="31"/>
      <c r="V70" s="31"/>
      <c r="W70" s="31"/>
      <c r="X70" s="31">
        <v>2</v>
      </c>
      <c r="Y70" s="305">
        <f t="shared" si="34"/>
        <v>25</v>
      </c>
      <c r="Z70" s="23">
        <f t="shared" si="35"/>
        <v>0</v>
      </c>
      <c r="AA70" s="305">
        <f t="shared" si="36"/>
        <v>25</v>
      </c>
      <c r="AB70" s="23">
        <f t="shared" si="37"/>
        <v>0</v>
      </c>
      <c r="AC70" s="23">
        <f t="shared" si="38"/>
        <v>0</v>
      </c>
      <c r="AD70" s="23">
        <f t="shared" si="39"/>
        <v>50</v>
      </c>
      <c r="AE70" s="23">
        <f t="shared" si="40"/>
        <v>2</v>
      </c>
    </row>
    <row r="71" spans="1:40" s="93" customFormat="1" ht="28.5" customHeight="1">
      <c r="A71" s="97" t="s">
        <v>371</v>
      </c>
      <c r="B71" s="34" t="s">
        <v>366</v>
      </c>
      <c r="C71" s="123" t="str">
        <f>'Elective course'!D79</f>
        <v>0912.4.LEK.D.ECO</v>
      </c>
      <c r="D71" s="269"/>
      <c r="E71" s="309" t="s">
        <v>5</v>
      </c>
      <c r="F71" s="124"/>
      <c r="G71" s="29"/>
      <c r="H71" s="29"/>
      <c r="I71" s="29"/>
      <c r="J71" s="29"/>
      <c r="K71" s="29"/>
      <c r="L71" s="29"/>
      <c r="M71" s="29"/>
      <c r="N71" s="29"/>
      <c r="O71" s="29"/>
      <c r="P71" s="31"/>
      <c r="Q71" s="31"/>
      <c r="R71" s="303">
        <v>25</v>
      </c>
      <c r="S71" s="303">
        <v>25</v>
      </c>
      <c r="T71" s="31"/>
      <c r="U71" s="31"/>
      <c r="V71" s="31"/>
      <c r="W71" s="31"/>
      <c r="X71" s="31">
        <v>2</v>
      </c>
      <c r="Y71" s="305">
        <f t="shared" ref="Y71" si="41">SUM(G71,I71,K71,M71,P71,R71,T71,V71)</f>
        <v>25</v>
      </c>
      <c r="Z71" s="23">
        <f t="shared" ref="Z71" si="42">SUM(G71,P71)</f>
        <v>0</v>
      </c>
      <c r="AA71" s="305">
        <f t="shared" ref="AA71" si="43">SUM(I71,R71)</f>
        <v>25</v>
      </c>
      <c r="AB71" s="23">
        <f t="shared" ref="AB71" si="44">SUM(K71,T71)</f>
        <v>0</v>
      </c>
      <c r="AC71" s="23">
        <f t="shared" ref="AC71" si="45">SUM(M71,V71)</f>
        <v>0</v>
      </c>
      <c r="AD71" s="23">
        <f t="shared" ref="AD71" si="46">SUM(G71:M71,P71:W71,N71)</f>
        <v>50</v>
      </c>
      <c r="AE71" s="23">
        <f t="shared" ref="AE71" si="47">SUM(O71,X71)</f>
        <v>2</v>
      </c>
    </row>
    <row r="72" spans="1:40" s="93" customFormat="1" ht="28.5" customHeight="1">
      <c r="A72" s="97" t="s">
        <v>372</v>
      </c>
      <c r="B72" s="34" t="s">
        <v>365</v>
      </c>
      <c r="C72" s="123" t="str">
        <f>'Elective course'!D80</f>
        <v>0912.4.LEK.D.ECS</v>
      </c>
      <c r="D72" s="269"/>
      <c r="E72" s="309" t="s">
        <v>5</v>
      </c>
      <c r="F72" s="124"/>
      <c r="G72" s="29"/>
      <c r="H72" s="29"/>
      <c r="I72" s="29"/>
      <c r="J72" s="29"/>
      <c r="K72" s="29"/>
      <c r="L72" s="29"/>
      <c r="M72" s="29"/>
      <c r="N72" s="29"/>
      <c r="O72" s="29"/>
      <c r="P72" s="31"/>
      <c r="Q72" s="31"/>
      <c r="R72" s="303">
        <v>25</v>
      </c>
      <c r="S72" s="303">
        <v>25</v>
      </c>
      <c r="T72" s="31"/>
      <c r="U72" s="31"/>
      <c r="V72" s="31"/>
      <c r="W72" s="31"/>
      <c r="X72" s="31">
        <v>2</v>
      </c>
      <c r="Y72" s="305">
        <f t="shared" si="34"/>
        <v>25</v>
      </c>
      <c r="Z72" s="23">
        <f t="shared" si="35"/>
        <v>0</v>
      </c>
      <c r="AA72" s="305">
        <f t="shared" si="36"/>
        <v>25</v>
      </c>
      <c r="AB72" s="23">
        <f t="shared" si="37"/>
        <v>0</v>
      </c>
      <c r="AC72" s="23">
        <f t="shared" si="38"/>
        <v>0</v>
      </c>
      <c r="AD72" s="23">
        <f t="shared" si="39"/>
        <v>50</v>
      </c>
      <c r="AE72" s="23">
        <f t="shared" si="40"/>
        <v>2</v>
      </c>
    </row>
    <row r="73" spans="1:40" s="93" customFormat="1" ht="28.5" customHeight="1">
      <c r="A73" s="97" t="s">
        <v>373</v>
      </c>
      <c r="B73" s="34" t="s">
        <v>132</v>
      </c>
      <c r="C73" s="123" t="str">
        <f>'Elective course'!D81</f>
        <v>0912.4.LEK.D.CN</v>
      </c>
      <c r="D73" s="269"/>
      <c r="E73" s="124">
        <v>10</v>
      </c>
      <c r="F73" s="124"/>
      <c r="G73" s="29"/>
      <c r="H73" s="29"/>
      <c r="I73" s="29"/>
      <c r="J73" s="29"/>
      <c r="K73" s="29"/>
      <c r="L73" s="29"/>
      <c r="M73" s="29"/>
      <c r="N73" s="29"/>
      <c r="O73" s="29"/>
      <c r="P73" s="31"/>
      <c r="Q73" s="31"/>
      <c r="R73" s="303">
        <v>25</v>
      </c>
      <c r="S73" s="303">
        <v>25</v>
      </c>
      <c r="T73" s="31"/>
      <c r="U73" s="31"/>
      <c r="V73" s="31"/>
      <c r="W73" s="31"/>
      <c r="X73" s="303">
        <v>2</v>
      </c>
      <c r="Y73" s="305">
        <f>SUM(G73,I73,K73,M73,P73,R73,T73,V73)</f>
        <v>25</v>
      </c>
      <c r="Z73" s="305">
        <f>SUM(G73,P73)</f>
        <v>0</v>
      </c>
      <c r="AA73" s="305">
        <f>SUM(I73,R73)</f>
        <v>25</v>
      </c>
      <c r="AB73" s="23">
        <f>SUM(K73,T73)</f>
        <v>0</v>
      </c>
      <c r="AC73" s="23">
        <f>SUM(M73,V73)</f>
        <v>0</v>
      </c>
      <c r="AD73" s="305">
        <f>SUM(G73:M73,P73:W73,N73)</f>
        <v>50</v>
      </c>
      <c r="AE73" s="305">
        <f>SUM(O73,X73)</f>
        <v>2</v>
      </c>
    </row>
    <row r="74" spans="1:40">
      <c r="A74" s="176"/>
      <c r="B74" s="188"/>
      <c r="C74" s="188"/>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row>
    <row r="75" spans="1:40" ht="18.75">
      <c r="A75" s="176"/>
      <c r="B75" s="188"/>
      <c r="C75" s="188"/>
      <c r="D75" s="188"/>
      <c r="E75" s="188"/>
      <c r="F75" s="188"/>
      <c r="G75" s="188"/>
      <c r="H75" s="188"/>
      <c r="I75" s="188"/>
      <c r="J75" s="188"/>
      <c r="K75" s="188"/>
      <c r="L75" s="188"/>
      <c r="M75" s="188"/>
      <c r="N75" s="188"/>
      <c r="O75" s="188"/>
      <c r="P75" s="204" t="s">
        <v>77</v>
      </c>
      <c r="Q75" s="188"/>
      <c r="R75" s="188"/>
      <c r="S75" s="188"/>
      <c r="T75" s="188"/>
      <c r="U75" s="188"/>
      <c r="V75" s="188"/>
      <c r="W75" s="188"/>
      <c r="X75" s="188"/>
      <c r="Y75" s="188"/>
      <c r="Z75" s="188"/>
      <c r="AA75" s="188"/>
      <c r="AB75" s="188"/>
      <c r="AC75" s="188"/>
      <c r="AD75" s="188"/>
      <c r="AE75" s="188"/>
    </row>
    <row r="76" spans="1:40" ht="18.75">
      <c r="A76" s="176"/>
      <c r="B76" s="204"/>
      <c r="C76" s="204"/>
      <c r="D76" s="204"/>
      <c r="E76" s="204"/>
      <c r="F76" s="204"/>
      <c r="G76" s="204"/>
      <c r="H76" s="208"/>
      <c r="I76" s="208"/>
      <c r="J76" s="208"/>
      <c r="K76" s="188"/>
      <c r="L76" s="204"/>
      <c r="M76" s="204"/>
      <c r="N76" s="204"/>
      <c r="O76" s="204"/>
      <c r="P76" s="204"/>
      <c r="Q76" s="204"/>
      <c r="R76" s="204"/>
      <c r="S76" s="204"/>
      <c r="T76" s="204"/>
      <c r="U76" s="188"/>
      <c r="V76" s="188"/>
      <c r="W76" s="188"/>
      <c r="X76" s="188"/>
      <c r="Y76" s="188"/>
      <c r="Z76" s="188"/>
      <c r="AA76" s="188"/>
      <c r="AB76" s="188"/>
      <c r="AC76" s="188"/>
      <c r="AD76" s="188"/>
      <c r="AE76" s="188"/>
      <c r="AF76" s="93"/>
      <c r="AG76" s="93"/>
      <c r="AH76" s="93"/>
      <c r="AI76" s="93"/>
      <c r="AJ76" s="93"/>
      <c r="AK76" s="93"/>
      <c r="AL76" s="93"/>
      <c r="AM76" s="93"/>
    </row>
    <row r="77" spans="1:40" s="93" customFormat="1" ht="18.75">
      <c r="A77" s="176"/>
      <c r="B77" s="204" t="s">
        <v>283</v>
      </c>
      <c r="C77" s="204"/>
      <c r="D77" s="204"/>
      <c r="E77" s="204"/>
      <c r="F77" s="204"/>
      <c r="G77" s="204"/>
      <c r="H77" s="204"/>
      <c r="I77" s="204"/>
      <c r="J77" s="204"/>
      <c r="K77" s="188"/>
      <c r="L77" s="188"/>
      <c r="M77" s="188"/>
      <c r="N77" s="188"/>
      <c r="O77" s="188"/>
      <c r="P77" s="188"/>
      <c r="Q77" s="188"/>
      <c r="R77" s="188"/>
      <c r="S77" s="188"/>
      <c r="T77" s="188"/>
      <c r="U77" s="188"/>
      <c r="V77" s="188"/>
      <c r="W77" s="188"/>
      <c r="X77" s="188"/>
      <c r="Y77" s="188"/>
      <c r="Z77" s="188"/>
      <c r="AA77" s="188"/>
      <c r="AB77" s="188"/>
      <c r="AC77" s="188"/>
      <c r="AD77" s="188"/>
      <c r="AE77" s="188"/>
      <c r="AN77"/>
    </row>
    <row r="78" spans="1:40" ht="18.75">
      <c r="A78" s="176"/>
      <c r="B78" s="204" t="s">
        <v>601</v>
      </c>
      <c r="C78" s="204"/>
      <c r="D78" s="204"/>
      <c r="E78" s="204"/>
      <c r="F78" s="204"/>
      <c r="G78" s="204"/>
      <c r="H78" s="204"/>
      <c r="I78" s="204"/>
      <c r="J78" s="204"/>
      <c r="K78" s="188"/>
      <c r="L78" s="188"/>
      <c r="M78" s="188"/>
      <c r="N78" s="188"/>
      <c r="O78" s="188"/>
      <c r="P78" s="188"/>
      <c r="Q78" s="188"/>
      <c r="R78" s="188"/>
      <c r="S78" s="188"/>
      <c r="T78" s="188"/>
      <c r="U78" s="188"/>
      <c r="V78" s="188"/>
      <c r="W78" s="188"/>
      <c r="X78" s="188"/>
      <c r="Y78" s="188"/>
      <c r="Z78" s="188"/>
      <c r="AA78" s="188"/>
      <c r="AB78" s="188"/>
      <c r="AC78" s="188"/>
      <c r="AD78" s="188"/>
      <c r="AE78" s="188"/>
      <c r="AF78" s="93"/>
      <c r="AG78" s="93"/>
      <c r="AH78" s="93"/>
      <c r="AI78" s="93"/>
      <c r="AJ78" s="93"/>
      <c r="AK78" s="93"/>
      <c r="AL78" s="93"/>
      <c r="AM78" s="93"/>
    </row>
    <row r="79" spans="1:40" ht="18.75">
      <c r="A79" s="176"/>
      <c r="B79" s="208" t="s">
        <v>391</v>
      </c>
      <c r="C79" s="208"/>
      <c r="D79" s="208"/>
      <c r="E79" s="208"/>
      <c r="F79" s="208"/>
      <c r="G79" s="208"/>
      <c r="H79" s="208"/>
      <c r="I79" s="204"/>
      <c r="J79" s="204"/>
      <c r="K79" s="188"/>
      <c r="L79" s="188"/>
      <c r="M79" s="188"/>
      <c r="N79" s="188"/>
      <c r="O79" s="188"/>
      <c r="P79" s="315" t="s">
        <v>563</v>
      </c>
      <c r="Q79" s="331"/>
      <c r="R79" s="331"/>
      <c r="S79" s="331"/>
      <c r="T79" s="331"/>
      <c r="U79" s="331"/>
      <c r="V79" s="331"/>
      <c r="W79" s="331"/>
      <c r="X79" s="188"/>
      <c r="Y79" s="188"/>
      <c r="Z79" s="188"/>
      <c r="AA79" s="188"/>
      <c r="AB79" s="188"/>
      <c r="AC79" s="188"/>
      <c r="AD79" s="188"/>
      <c r="AE79" s="188"/>
      <c r="AF79" s="93"/>
      <c r="AG79" s="93"/>
      <c r="AH79" s="93"/>
      <c r="AI79" s="93"/>
      <c r="AJ79" s="93"/>
      <c r="AK79" s="93"/>
      <c r="AL79" s="93"/>
      <c r="AM79" s="93"/>
    </row>
    <row r="80" spans="1:40" ht="18.75">
      <c r="A80" s="176"/>
      <c r="B80" s="208" t="s">
        <v>302</v>
      </c>
      <c r="C80" s="208"/>
      <c r="D80" s="208"/>
      <c r="E80" s="208"/>
      <c r="F80" s="208"/>
      <c r="G80" s="208"/>
      <c r="H80" s="208"/>
      <c r="I80" s="204"/>
      <c r="J80" s="204"/>
      <c r="K80" s="188"/>
      <c r="L80" s="188"/>
      <c r="M80" s="188"/>
      <c r="N80" s="188"/>
      <c r="O80" s="188"/>
      <c r="P80" s="318" t="s">
        <v>564</v>
      </c>
      <c r="Q80" s="331"/>
      <c r="R80" s="331"/>
      <c r="S80" s="331"/>
      <c r="T80" s="331"/>
      <c r="U80" s="331"/>
      <c r="V80" s="331"/>
      <c r="W80" s="331"/>
      <c r="X80" s="188"/>
      <c r="Y80" s="188"/>
      <c r="Z80" s="188"/>
      <c r="AA80" s="188"/>
      <c r="AB80" s="188"/>
      <c r="AC80" s="188"/>
      <c r="AD80" s="188"/>
      <c r="AE80" s="188"/>
      <c r="AF80" s="93"/>
      <c r="AG80" s="93"/>
      <c r="AH80" s="93"/>
      <c r="AI80" s="93"/>
      <c r="AJ80" s="93"/>
      <c r="AK80" s="93"/>
      <c r="AL80" s="93"/>
      <c r="AM80" s="93"/>
    </row>
    <row r="81" spans="1:39" ht="18.75">
      <c r="A81" s="176"/>
      <c r="B81" s="208" t="s">
        <v>350</v>
      </c>
      <c r="C81" s="208"/>
      <c r="D81" s="208"/>
      <c r="E81" s="208"/>
      <c r="F81" s="208"/>
      <c r="G81" s="208"/>
      <c r="H81" s="208"/>
      <c r="I81" s="204"/>
      <c r="J81" s="204"/>
      <c r="K81" s="188"/>
      <c r="L81" s="188"/>
      <c r="M81" s="188"/>
      <c r="N81" s="188"/>
      <c r="O81" s="188"/>
      <c r="P81" s="318" t="s">
        <v>568</v>
      </c>
      <c r="Q81" s="331"/>
      <c r="R81" s="331"/>
      <c r="S81" s="331"/>
      <c r="T81" s="331"/>
      <c r="U81" s="331"/>
      <c r="V81" s="331"/>
      <c r="W81" s="331"/>
      <c r="X81" s="188"/>
      <c r="Y81" s="188"/>
      <c r="Z81" s="188"/>
      <c r="AA81" s="188"/>
      <c r="AB81" s="188"/>
      <c r="AC81" s="188"/>
      <c r="AD81" s="188"/>
      <c r="AE81" s="188"/>
      <c r="AF81" s="93"/>
      <c r="AG81" s="93"/>
      <c r="AH81" s="93"/>
      <c r="AI81" s="93"/>
      <c r="AJ81" s="93"/>
      <c r="AK81" s="93"/>
      <c r="AL81" s="93"/>
      <c r="AM81" s="93"/>
    </row>
    <row r="82" spans="1:39" ht="18.75">
      <c r="A82" s="176"/>
      <c r="B82" s="208" t="s">
        <v>392</v>
      </c>
      <c r="C82" s="208"/>
      <c r="D82" s="208"/>
      <c r="E82" s="208"/>
      <c r="F82" s="208"/>
      <c r="G82" s="208"/>
      <c r="H82" s="208"/>
      <c r="I82" s="204"/>
      <c r="J82" s="204"/>
      <c r="K82" s="188"/>
      <c r="L82" s="188"/>
      <c r="M82" s="188"/>
      <c r="N82" s="188"/>
      <c r="O82" s="188"/>
      <c r="P82" s="318" t="s">
        <v>569</v>
      </c>
      <c r="Q82" s="331"/>
      <c r="R82" s="331"/>
      <c r="S82" s="331"/>
      <c r="T82" s="331"/>
      <c r="U82" s="331"/>
      <c r="V82" s="331"/>
      <c r="W82" s="331"/>
      <c r="X82" s="188"/>
      <c r="Y82" s="188"/>
      <c r="Z82" s="188"/>
      <c r="AA82" s="188"/>
      <c r="AB82" s="188"/>
      <c r="AC82" s="188"/>
      <c r="AD82" s="188"/>
      <c r="AE82" s="188"/>
      <c r="AF82" s="93"/>
      <c r="AG82" s="93"/>
      <c r="AH82" s="93"/>
      <c r="AI82" s="93"/>
      <c r="AJ82" s="93"/>
      <c r="AK82" s="93"/>
      <c r="AL82" s="93"/>
      <c r="AM82" s="93"/>
    </row>
    <row r="83" spans="1:39" ht="18.75">
      <c r="A83" s="176"/>
      <c r="B83" s="208" t="s">
        <v>303</v>
      </c>
      <c r="C83" s="208"/>
      <c r="D83" s="208"/>
      <c r="E83" s="208"/>
      <c r="F83" s="208"/>
      <c r="G83" s="208"/>
      <c r="H83" s="208"/>
      <c r="I83" s="204"/>
      <c r="J83" s="204"/>
      <c r="K83" s="188"/>
      <c r="L83" s="188"/>
      <c r="M83" s="188"/>
      <c r="N83" s="188"/>
      <c r="O83" s="188"/>
      <c r="P83" s="318" t="s">
        <v>570</v>
      </c>
      <c r="Q83" s="331"/>
      <c r="R83" s="331"/>
      <c r="S83" s="331"/>
      <c r="T83" s="331"/>
      <c r="U83" s="331"/>
      <c r="V83" s="331"/>
      <c r="W83" s="331"/>
      <c r="X83" s="188"/>
      <c r="Y83" s="188"/>
      <c r="Z83" s="188"/>
      <c r="AA83" s="188"/>
      <c r="AB83" s="188"/>
      <c r="AC83" s="188"/>
      <c r="AD83" s="188"/>
      <c r="AE83" s="188"/>
      <c r="AF83" s="93"/>
      <c r="AG83" s="93"/>
      <c r="AH83" s="93"/>
      <c r="AI83" s="93"/>
      <c r="AJ83" s="93"/>
      <c r="AK83" s="93"/>
      <c r="AL83" s="93"/>
      <c r="AM83" s="93"/>
    </row>
    <row r="84" spans="1:39" ht="18.75">
      <c r="A84" s="176"/>
      <c r="B84" s="208" t="s">
        <v>304</v>
      </c>
      <c r="C84" s="208"/>
      <c r="D84" s="208"/>
      <c r="E84" s="208"/>
      <c r="F84" s="208"/>
      <c r="G84" s="208"/>
      <c r="H84" s="208"/>
      <c r="I84" s="204"/>
      <c r="J84" s="204"/>
      <c r="K84" s="188"/>
      <c r="L84" s="188"/>
      <c r="M84" s="188"/>
      <c r="N84" s="188"/>
      <c r="O84" s="188"/>
      <c r="P84" s="318" t="s">
        <v>592</v>
      </c>
      <c r="Q84" s="331"/>
      <c r="R84" s="331"/>
      <c r="S84" s="331"/>
      <c r="T84" s="331"/>
      <c r="U84" s="331"/>
      <c r="V84" s="331"/>
      <c r="W84" s="331"/>
      <c r="X84" s="188"/>
      <c r="Y84" s="188"/>
      <c r="Z84" s="188"/>
      <c r="AA84" s="188"/>
      <c r="AB84" s="188"/>
      <c r="AC84" s="188"/>
      <c r="AD84" s="188"/>
      <c r="AE84" s="188"/>
      <c r="AF84" s="93"/>
      <c r="AG84" s="93"/>
      <c r="AH84" s="93"/>
      <c r="AI84" s="93"/>
      <c r="AJ84" s="93"/>
      <c r="AK84" s="93"/>
      <c r="AL84" s="93"/>
      <c r="AM84" s="93"/>
    </row>
    <row r="85" spans="1:39" ht="18.75">
      <c r="A85" s="176"/>
      <c r="B85" s="208" t="s">
        <v>305</v>
      </c>
      <c r="C85" s="208"/>
      <c r="D85" s="208"/>
      <c r="E85" s="208"/>
      <c r="F85" s="208"/>
      <c r="G85" s="208"/>
      <c r="H85" s="208"/>
      <c r="I85" s="204"/>
      <c r="J85" s="204"/>
      <c r="K85" s="188"/>
      <c r="L85" s="188"/>
      <c r="M85" s="188"/>
      <c r="N85" s="188"/>
      <c r="O85" s="188"/>
      <c r="P85" s="318" t="s">
        <v>593</v>
      </c>
      <c r="Q85" s="318"/>
      <c r="R85" s="318"/>
      <c r="S85" s="318"/>
      <c r="T85" s="318"/>
      <c r="U85" s="318"/>
      <c r="V85" s="318"/>
      <c r="W85" s="318"/>
      <c r="X85" s="318"/>
      <c r="Y85" s="188"/>
      <c r="Z85" s="188"/>
      <c r="AA85" s="188"/>
      <c r="AB85" s="188"/>
      <c r="AC85" s="188"/>
      <c r="AD85" s="188"/>
      <c r="AE85" s="188"/>
      <c r="AF85" s="93"/>
      <c r="AG85" s="93"/>
      <c r="AH85" s="93"/>
      <c r="AI85" s="93"/>
      <c r="AJ85" s="93"/>
      <c r="AK85" s="93"/>
      <c r="AL85" s="93"/>
      <c r="AM85" s="93"/>
    </row>
    <row r="86" spans="1:39" ht="18.75">
      <c r="A86" s="176"/>
      <c r="B86" s="208" t="s">
        <v>598</v>
      </c>
      <c r="C86" s="208"/>
      <c r="D86" s="208"/>
      <c r="E86" s="208"/>
      <c r="F86" s="208"/>
      <c r="G86" s="208"/>
      <c r="H86" s="208"/>
      <c r="I86" s="204"/>
      <c r="J86" s="204"/>
      <c r="K86" s="188"/>
      <c r="L86" s="188"/>
      <c r="M86" s="188"/>
      <c r="N86" s="188"/>
      <c r="O86" s="188"/>
      <c r="P86" s="318" t="s">
        <v>594</v>
      </c>
      <c r="Q86" s="318"/>
      <c r="R86" s="318"/>
      <c r="S86" s="318"/>
      <c r="T86" s="318"/>
      <c r="U86" s="318"/>
      <c r="V86" s="318"/>
      <c r="W86" s="318"/>
      <c r="X86" s="318"/>
      <c r="Y86" s="188"/>
      <c r="Z86" s="188"/>
      <c r="AA86" s="188"/>
      <c r="AB86" s="188"/>
      <c r="AC86" s="188"/>
      <c r="AD86" s="188"/>
      <c r="AE86" s="188"/>
      <c r="AF86" s="93"/>
      <c r="AG86" s="93"/>
      <c r="AH86" s="93"/>
      <c r="AI86" s="93"/>
      <c r="AJ86" s="93"/>
      <c r="AK86" s="93"/>
      <c r="AL86" s="93"/>
      <c r="AM86" s="93"/>
    </row>
    <row r="87" spans="1:39" ht="18.75">
      <c r="A87" s="176"/>
      <c r="B87" s="208" t="s">
        <v>351</v>
      </c>
      <c r="C87" s="208"/>
      <c r="D87" s="208"/>
      <c r="E87" s="208"/>
      <c r="F87" s="208"/>
      <c r="G87" s="208"/>
      <c r="H87" s="208"/>
      <c r="I87" s="204"/>
      <c r="J87" s="204"/>
      <c r="K87" s="188"/>
      <c r="L87" s="188"/>
      <c r="M87" s="188"/>
      <c r="N87" s="188"/>
      <c r="O87" s="188"/>
      <c r="P87" s="318"/>
      <c r="Q87" s="318"/>
      <c r="R87" s="318"/>
      <c r="S87" s="318"/>
      <c r="T87" s="318"/>
      <c r="U87" s="318"/>
      <c r="V87" s="318"/>
      <c r="W87" s="318"/>
      <c r="X87" s="318"/>
      <c r="Y87" s="188"/>
      <c r="Z87" s="188"/>
      <c r="AA87" s="188"/>
      <c r="AB87" s="188"/>
      <c r="AC87" s="188"/>
      <c r="AD87" s="188"/>
      <c r="AE87" s="188"/>
      <c r="AF87" s="93"/>
      <c r="AG87" s="93"/>
      <c r="AH87" s="93"/>
      <c r="AI87" s="93"/>
      <c r="AJ87" s="93"/>
      <c r="AK87" s="93"/>
      <c r="AL87" s="93"/>
      <c r="AM87" s="93"/>
    </row>
    <row r="88" spans="1:39" ht="18.75">
      <c r="A88" s="176"/>
      <c r="B88" s="320" t="s">
        <v>387</v>
      </c>
      <c r="C88" s="208"/>
      <c r="D88" s="208"/>
      <c r="E88" s="208"/>
      <c r="F88" s="208"/>
      <c r="G88" s="208"/>
      <c r="H88" s="208"/>
      <c r="I88" s="204"/>
      <c r="J88" s="204"/>
      <c r="K88" s="188"/>
      <c r="L88" s="188"/>
      <c r="M88" s="188"/>
      <c r="N88" s="188"/>
      <c r="O88" s="188"/>
      <c r="P88" s="188"/>
      <c r="Q88" s="188"/>
      <c r="R88" s="188"/>
      <c r="S88" s="188"/>
      <c r="T88" s="188"/>
      <c r="U88" s="188"/>
      <c r="V88" s="188"/>
      <c r="W88" s="188"/>
      <c r="X88" s="188"/>
      <c r="Y88" s="188"/>
      <c r="Z88" s="188"/>
      <c r="AA88" s="188"/>
      <c r="AB88" s="188"/>
      <c r="AC88" s="188"/>
      <c r="AD88" s="188"/>
      <c r="AE88" s="188"/>
      <c r="AF88" s="93"/>
      <c r="AG88" s="93"/>
      <c r="AH88" s="93"/>
      <c r="AI88" s="93"/>
      <c r="AJ88" s="93"/>
      <c r="AK88" s="93"/>
      <c r="AL88" s="93"/>
      <c r="AM88" s="93"/>
    </row>
    <row r="89" spans="1:39" ht="18.75">
      <c r="A89" s="176"/>
      <c r="B89" s="320" t="s">
        <v>388</v>
      </c>
      <c r="C89" s="208"/>
      <c r="D89" s="208"/>
      <c r="E89" s="208"/>
      <c r="F89" s="208"/>
      <c r="G89" s="208"/>
      <c r="H89" s="208"/>
      <c r="I89" s="204"/>
      <c r="J89" s="204"/>
      <c r="K89" s="188"/>
      <c r="L89" s="188"/>
      <c r="M89" s="188"/>
      <c r="N89" s="188"/>
      <c r="O89" s="188"/>
      <c r="P89" s="188"/>
      <c r="Q89" s="188"/>
      <c r="R89" s="188"/>
      <c r="S89" s="188"/>
      <c r="T89" s="188"/>
      <c r="U89" s="188"/>
      <c r="V89" s="188"/>
      <c r="W89" s="188"/>
      <c r="X89" s="188"/>
      <c r="Y89" s="188"/>
      <c r="Z89" s="188"/>
      <c r="AA89" s="188"/>
      <c r="AB89" s="188"/>
      <c r="AC89" s="188"/>
      <c r="AD89" s="188"/>
      <c r="AE89" s="188"/>
      <c r="AF89" s="93"/>
      <c r="AG89" s="93"/>
      <c r="AH89" s="93"/>
      <c r="AI89" s="93"/>
      <c r="AJ89" s="93"/>
      <c r="AK89" s="93"/>
      <c r="AL89" s="93"/>
      <c r="AM89" s="93"/>
    </row>
    <row r="90" spans="1:39" ht="18.75">
      <c r="A90" s="176"/>
      <c r="B90" s="204" t="s">
        <v>389</v>
      </c>
      <c r="C90" s="208"/>
      <c r="D90" s="208"/>
      <c r="E90" s="208"/>
      <c r="F90" s="208"/>
      <c r="G90" s="208"/>
      <c r="H90" s="208"/>
      <c r="I90" s="204"/>
      <c r="J90" s="204"/>
      <c r="K90" s="188"/>
      <c r="L90" s="188"/>
      <c r="M90" s="188"/>
      <c r="N90" s="188"/>
      <c r="O90" s="188"/>
      <c r="P90" s="188"/>
      <c r="Q90" s="188"/>
      <c r="R90" s="188"/>
      <c r="S90" s="188"/>
      <c r="T90" s="188"/>
      <c r="U90" s="188"/>
      <c r="V90" s="188"/>
      <c r="W90" s="188"/>
      <c r="X90" s="188"/>
      <c r="Y90" s="188"/>
      <c r="Z90" s="188"/>
      <c r="AA90" s="188"/>
      <c r="AB90" s="188"/>
      <c r="AC90" s="188"/>
      <c r="AD90" s="188"/>
      <c r="AE90" s="188"/>
      <c r="AF90" s="93"/>
      <c r="AG90" s="93"/>
      <c r="AH90" s="93"/>
      <c r="AI90" s="93"/>
      <c r="AJ90" s="93"/>
      <c r="AK90" s="93"/>
      <c r="AL90" s="93"/>
      <c r="AM90" s="93"/>
    </row>
    <row r="91" spans="1:39" ht="18.75">
      <c r="A91" s="176"/>
      <c r="B91" s="208" t="s">
        <v>306</v>
      </c>
      <c r="C91" s="208"/>
      <c r="D91" s="208"/>
      <c r="E91" s="208"/>
      <c r="F91" s="208"/>
      <c r="G91" s="208"/>
      <c r="H91" s="208"/>
      <c r="I91" s="204"/>
      <c r="J91" s="204"/>
      <c r="K91" s="188"/>
      <c r="L91" s="188"/>
      <c r="M91" s="188"/>
      <c r="N91" s="188"/>
      <c r="O91" s="188"/>
      <c r="P91" s="188"/>
      <c r="Q91" s="188"/>
      <c r="R91" s="188"/>
      <c r="S91" s="188"/>
      <c r="T91" s="188"/>
      <c r="U91" s="188"/>
      <c r="V91" s="188"/>
      <c r="W91" s="188"/>
      <c r="X91" s="188"/>
      <c r="Y91" s="188"/>
      <c r="Z91" s="188"/>
      <c r="AA91" s="188"/>
      <c r="AB91" s="188"/>
      <c r="AC91" s="188"/>
      <c r="AD91" s="188"/>
      <c r="AE91" s="188"/>
      <c r="AF91" s="93"/>
      <c r="AG91" s="93"/>
      <c r="AH91" s="93"/>
      <c r="AI91" s="93"/>
      <c r="AJ91" s="93"/>
      <c r="AK91" s="93"/>
      <c r="AL91" s="93"/>
      <c r="AM91" s="93"/>
    </row>
    <row r="92" spans="1:39" ht="18.75">
      <c r="A92" s="176"/>
      <c r="B92" s="208" t="s">
        <v>307</v>
      </c>
      <c r="C92" s="208"/>
      <c r="D92" s="208"/>
      <c r="E92" s="208"/>
      <c r="F92" s="208"/>
      <c r="G92" s="208"/>
      <c r="H92" s="208"/>
      <c r="I92" s="204"/>
      <c r="J92" s="204"/>
      <c r="K92" s="188"/>
      <c r="L92" s="188"/>
      <c r="M92" s="188"/>
      <c r="N92" s="188"/>
      <c r="O92" s="188"/>
      <c r="P92" s="188"/>
      <c r="Q92" s="188"/>
      <c r="R92" s="188"/>
      <c r="S92" s="188"/>
      <c r="T92" s="188"/>
      <c r="U92" s="188"/>
      <c r="V92" s="188"/>
      <c r="W92" s="188"/>
      <c r="X92" s="188"/>
      <c r="Y92" s="188"/>
      <c r="Z92" s="188"/>
      <c r="AA92" s="188"/>
      <c r="AB92" s="188"/>
      <c r="AC92" s="188"/>
      <c r="AD92" s="188"/>
      <c r="AE92" s="188"/>
      <c r="AF92" s="93"/>
      <c r="AG92" s="93"/>
      <c r="AH92" s="93"/>
      <c r="AI92" s="93"/>
      <c r="AJ92" s="93"/>
      <c r="AK92" s="93"/>
      <c r="AL92" s="93"/>
      <c r="AM92" s="93"/>
    </row>
    <row r="93" spans="1:39" ht="18.75">
      <c r="B93" s="208" t="s">
        <v>308</v>
      </c>
      <c r="C93" s="208"/>
      <c r="D93" s="208"/>
      <c r="E93" s="208"/>
      <c r="F93" s="208"/>
      <c r="G93" s="208"/>
      <c r="H93" s="208"/>
      <c r="I93" s="204"/>
      <c r="J93" s="204"/>
      <c r="K93" s="188"/>
      <c r="L93" s="188"/>
      <c r="M93" s="188"/>
      <c r="N93" s="188"/>
      <c r="O93" s="188"/>
      <c r="P93" s="188"/>
      <c r="Q93" s="93"/>
      <c r="R93" s="93"/>
      <c r="S93" s="93"/>
      <c r="T93" s="93"/>
      <c r="U93" s="93"/>
      <c r="V93" s="93"/>
      <c r="W93" s="93"/>
      <c r="X93" s="93"/>
      <c r="Y93" s="93"/>
      <c r="Z93" s="93"/>
      <c r="AA93" s="93"/>
      <c r="AB93" s="93"/>
      <c r="AC93" s="93"/>
      <c r="AD93" s="93"/>
      <c r="AE93" s="93"/>
      <c r="AF93" s="93"/>
      <c r="AG93" s="93"/>
      <c r="AH93" s="93"/>
      <c r="AI93" s="93"/>
      <c r="AJ93" s="93"/>
      <c r="AK93" s="93"/>
      <c r="AL93" s="93"/>
      <c r="AM93" s="93"/>
    </row>
    <row r="94" spans="1:39" s="93" customFormat="1" ht="18.75">
      <c r="A94" s="94"/>
      <c r="B94" s="208" t="s">
        <v>392</v>
      </c>
      <c r="C94" s="208"/>
      <c r="D94" s="208"/>
      <c r="E94" s="208"/>
      <c r="F94" s="208"/>
      <c r="G94" s="208"/>
      <c r="H94" s="208"/>
      <c r="I94" s="204"/>
      <c r="J94" s="204"/>
      <c r="K94" s="188"/>
      <c r="L94" s="188"/>
      <c r="M94" s="188"/>
      <c r="N94" s="188"/>
      <c r="O94" s="188"/>
      <c r="P94" s="188"/>
    </row>
    <row r="95" spans="1:39" ht="18.75">
      <c r="B95" s="208" t="s">
        <v>309</v>
      </c>
      <c r="C95" s="208"/>
      <c r="D95" s="208"/>
      <c r="E95" s="208"/>
      <c r="F95" s="208"/>
      <c r="G95" s="208"/>
      <c r="H95" s="208"/>
      <c r="I95" s="204"/>
      <c r="J95" s="204"/>
      <c r="K95" s="188"/>
      <c r="L95" s="188"/>
      <c r="M95" s="188"/>
      <c r="N95" s="188"/>
      <c r="O95" s="188"/>
      <c r="P95" s="188"/>
      <c r="Q95" s="93"/>
      <c r="R95" s="93"/>
      <c r="S95" s="93"/>
      <c r="T95" s="93"/>
      <c r="U95" s="93"/>
      <c r="V95" s="93"/>
      <c r="W95" s="93"/>
      <c r="X95" s="93"/>
      <c r="Y95" s="93"/>
      <c r="Z95" s="93"/>
      <c r="AA95" s="93"/>
      <c r="AB95" s="93"/>
      <c r="AC95" s="93"/>
      <c r="AD95" s="93"/>
      <c r="AE95" s="93"/>
      <c r="AF95" s="93"/>
      <c r="AG95" s="93"/>
      <c r="AH95" s="93"/>
      <c r="AI95" s="93"/>
      <c r="AJ95" s="93"/>
      <c r="AK95" s="93"/>
      <c r="AL95" s="93"/>
      <c r="AM95" s="93"/>
    </row>
    <row r="96" spans="1:39" ht="18.75">
      <c r="B96" s="208" t="s">
        <v>310</v>
      </c>
      <c r="C96" s="208"/>
      <c r="D96" s="208"/>
      <c r="E96" s="208"/>
      <c r="F96" s="208"/>
      <c r="G96" s="208"/>
      <c r="H96" s="208"/>
      <c r="I96" s="204"/>
      <c r="J96" s="204"/>
      <c r="K96" s="188"/>
      <c r="L96" s="188"/>
      <c r="M96" s="188"/>
      <c r="N96" s="188"/>
      <c r="O96" s="188"/>
      <c r="P96" s="188"/>
      <c r="Q96" s="93"/>
      <c r="R96" s="93"/>
      <c r="S96" s="93"/>
      <c r="T96" s="93"/>
      <c r="U96" s="93"/>
      <c r="V96" s="93"/>
      <c r="W96" s="93"/>
      <c r="X96" s="93"/>
      <c r="Y96" s="93"/>
      <c r="Z96" s="93"/>
      <c r="AA96" s="93"/>
      <c r="AB96" s="93"/>
      <c r="AC96" s="93"/>
      <c r="AD96" s="93"/>
      <c r="AE96" s="93"/>
      <c r="AF96" s="93"/>
      <c r="AG96" s="93"/>
      <c r="AH96" s="93"/>
      <c r="AI96" s="93"/>
      <c r="AJ96" s="93"/>
      <c r="AK96" s="93"/>
      <c r="AL96" s="93"/>
      <c r="AM96" s="93"/>
    </row>
    <row r="97" spans="1:39" ht="18.75">
      <c r="B97" s="208" t="s">
        <v>311</v>
      </c>
      <c r="C97" s="208"/>
      <c r="D97" s="208"/>
      <c r="E97" s="208"/>
      <c r="F97" s="208"/>
      <c r="G97" s="208"/>
      <c r="H97" s="208"/>
      <c r="I97" s="204"/>
      <c r="J97" s="204"/>
      <c r="K97" s="188"/>
      <c r="L97" s="188"/>
      <c r="M97" s="188"/>
      <c r="N97" s="188"/>
      <c r="O97" s="188"/>
      <c r="P97" s="188"/>
      <c r="Q97" s="93"/>
      <c r="R97" s="93"/>
      <c r="S97" s="93"/>
      <c r="T97" s="93"/>
      <c r="U97" s="93"/>
      <c r="V97" s="93"/>
      <c r="W97" s="93"/>
      <c r="X97" s="93"/>
      <c r="Y97" s="93"/>
      <c r="Z97" s="93"/>
      <c r="AA97" s="93"/>
      <c r="AB97" s="93"/>
      <c r="AC97" s="93"/>
      <c r="AD97" s="93"/>
      <c r="AE97" s="93"/>
      <c r="AF97" s="93"/>
      <c r="AG97" s="93"/>
      <c r="AH97" s="93"/>
      <c r="AI97" s="93"/>
      <c r="AJ97" s="93"/>
      <c r="AK97" s="93"/>
      <c r="AL97" s="93"/>
      <c r="AM97" s="93"/>
    </row>
    <row r="98" spans="1:39" ht="18.75">
      <c r="B98" s="208" t="s">
        <v>312</v>
      </c>
      <c r="C98" s="208"/>
      <c r="D98" s="208"/>
      <c r="E98" s="208"/>
      <c r="F98" s="208"/>
      <c r="G98" s="208"/>
      <c r="H98" s="208"/>
      <c r="I98" s="204"/>
      <c r="J98" s="204"/>
      <c r="K98" s="188"/>
      <c r="L98" s="188"/>
      <c r="M98" s="188"/>
      <c r="N98" s="188"/>
      <c r="O98" s="188"/>
      <c r="P98" s="188"/>
      <c r="Q98" s="93"/>
      <c r="R98" s="93"/>
      <c r="S98" s="93"/>
      <c r="T98" s="93"/>
      <c r="U98" s="93"/>
      <c r="V98" s="93"/>
      <c r="W98" s="93"/>
      <c r="X98" s="93"/>
      <c r="Y98" s="93"/>
      <c r="Z98" s="93"/>
      <c r="AA98" s="93"/>
      <c r="AB98" s="93"/>
      <c r="AC98" s="93"/>
      <c r="AD98" s="93"/>
      <c r="AE98" s="93"/>
      <c r="AF98" s="93"/>
      <c r="AG98" s="93"/>
      <c r="AH98" s="93"/>
      <c r="AI98" s="93"/>
      <c r="AJ98" s="93"/>
      <c r="AK98" s="93"/>
      <c r="AL98" s="93"/>
      <c r="AM98" s="93"/>
    </row>
    <row r="99" spans="1:39" ht="18.75">
      <c r="B99" s="204" t="s">
        <v>582</v>
      </c>
      <c r="C99" s="188"/>
      <c r="D99" s="188"/>
      <c r="E99" s="188"/>
      <c r="F99" s="188"/>
      <c r="G99" s="188"/>
      <c r="H99" s="188"/>
      <c r="I99" s="188"/>
      <c r="J99" s="188"/>
      <c r="K99" s="188"/>
      <c r="L99" s="188"/>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row>
    <row r="100" spans="1:39" ht="21">
      <c r="B100" s="349" t="s">
        <v>361</v>
      </c>
      <c r="C100" s="201"/>
      <c r="D100" s="201"/>
      <c r="E100" s="215"/>
      <c r="F100" s="215"/>
      <c r="G100" s="215"/>
      <c r="H100" s="215"/>
      <c r="I100" s="215"/>
      <c r="J100" s="215"/>
      <c r="K100" s="215"/>
      <c r="L100" s="215"/>
      <c r="M100" s="215"/>
      <c r="N100" s="215"/>
      <c r="O100" s="215"/>
      <c r="P100" s="215"/>
      <c r="Q100" s="93"/>
      <c r="R100" s="93"/>
      <c r="S100" s="93"/>
      <c r="T100" s="93"/>
      <c r="U100" s="93"/>
      <c r="V100" s="93"/>
      <c r="W100" s="93"/>
      <c r="X100" s="93"/>
      <c r="Y100" s="93"/>
      <c r="Z100" s="93"/>
      <c r="AA100" s="93"/>
      <c r="AB100" s="93"/>
      <c r="AC100" s="93"/>
      <c r="AD100" s="93"/>
    </row>
    <row r="101" spans="1:39" ht="18.75">
      <c r="B101" s="320" t="s">
        <v>599</v>
      </c>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row>
    <row r="102" spans="1:39" s="93" customFormat="1" ht="18.75">
      <c r="A102" s="94"/>
      <c r="B102" s="320" t="s">
        <v>600</v>
      </c>
    </row>
    <row r="103" spans="1:39" s="93" customFormat="1" ht="18.75">
      <c r="A103" s="94"/>
      <c r="B103" s="320"/>
    </row>
    <row r="104" spans="1:39">
      <c r="C104" s="250" t="s">
        <v>380</v>
      </c>
    </row>
  </sheetData>
  <mergeCells count="47">
    <mergeCell ref="A12:C12"/>
    <mergeCell ref="AD6:AD9"/>
    <mergeCell ref="AE6:AE9"/>
    <mergeCell ref="G6:X6"/>
    <mergeCell ref="G7:O7"/>
    <mergeCell ref="P7:X7"/>
    <mergeCell ref="G8:H8"/>
    <mergeCell ref="I8:J8"/>
    <mergeCell ref="K8:L8"/>
    <mergeCell ref="Z6:Z9"/>
    <mergeCell ref="AA6:AA9"/>
    <mergeCell ref="AB6:AB9"/>
    <mergeCell ref="AC6:AC9"/>
    <mergeCell ref="A6:A9"/>
    <mergeCell ref="B6:B9"/>
    <mergeCell ref="C6:C9"/>
    <mergeCell ref="D6:F7"/>
    <mergeCell ref="Y6:Y9"/>
    <mergeCell ref="D8:D9"/>
    <mergeCell ref="E8:E9"/>
    <mergeCell ref="F8:F9"/>
    <mergeCell ref="X8:X9"/>
    <mergeCell ref="M8:N8"/>
    <mergeCell ref="O8:O9"/>
    <mergeCell ref="P8:Q8"/>
    <mergeCell ref="R8:S8"/>
    <mergeCell ref="T8:U8"/>
    <mergeCell ref="V8:W8"/>
    <mergeCell ref="A2:B2"/>
    <mergeCell ref="H2:P2"/>
    <mergeCell ref="A3:B3"/>
    <mergeCell ref="A1:AE1"/>
    <mergeCell ref="G5:AE5"/>
    <mergeCell ref="A5:F5"/>
    <mergeCell ref="A67:A68"/>
    <mergeCell ref="B67:B68"/>
    <mergeCell ref="C67:C68"/>
    <mergeCell ref="A31:C31"/>
    <mergeCell ref="A18:C18"/>
    <mergeCell ref="A35:C35"/>
    <mergeCell ref="A50:AE50"/>
    <mergeCell ref="A48:C48"/>
    <mergeCell ref="A47:C47"/>
    <mergeCell ref="A42:C42"/>
    <mergeCell ref="A39:C39"/>
    <mergeCell ref="B44:D44"/>
    <mergeCell ref="B45:D45"/>
  </mergeCells>
  <pageMargins left="0.23622047244094491" right="0.23622047244094491" top="0" bottom="0" header="0.31496062992125984" footer="0.31496062992125984"/>
  <pageSetup paperSize="9" scale="46" fitToHeight="0" orientation="landscape" r:id="rId1"/>
  <rowBreaks count="1" manualBreakCount="1">
    <brk id="47" max="16383" man="1"/>
  </rowBreaks>
  <colBreaks count="1" manualBreakCount="1">
    <brk id="3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6"/>
  <sheetViews>
    <sheetView zoomScale="80" zoomScaleNormal="80" workbookViewId="0">
      <pane ySplit="8" topLeftCell="A9" activePane="bottomLeft" state="frozen"/>
      <selection pane="bottomLeft" activeCell="D15" sqref="D15"/>
    </sheetView>
  </sheetViews>
  <sheetFormatPr defaultRowHeight="15"/>
  <cols>
    <col min="1" max="1" width="6.42578125" style="94" customWidth="1"/>
    <col min="2" max="2" width="37.7109375" customWidth="1"/>
    <col min="3" max="3" width="23.5703125" customWidth="1"/>
    <col min="4" max="6" width="7.28515625" customWidth="1"/>
    <col min="7" max="24" width="5.5703125" customWidth="1"/>
    <col min="25" max="25" width="8.42578125" customWidth="1"/>
    <col min="26" max="29" width="6.42578125" customWidth="1"/>
    <col min="30" max="30" width="11.28515625" customWidth="1"/>
    <col min="31" max="31" width="8.7109375" customWidth="1"/>
  </cols>
  <sheetData>
    <row r="1" spans="1:31" ht="48.75" customHeight="1">
      <c r="A1" s="502" t="s">
        <v>250</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c r="AD1" s="502"/>
      <c r="AE1" s="502"/>
    </row>
    <row r="2" spans="1:31" ht="54" customHeight="1">
      <c r="A2" s="503" t="s">
        <v>316</v>
      </c>
      <c r="B2" s="504"/>
      <c r="C2" s="36" t="s">
        <v>58</v>
      </c>
      <c r="D2" s="37"/>
      <c r="E2" s="38"/>
      <c r="F2" s="38"/>
      <c r="G2" s="38"/>
      <c r="H2" s="505" t="s">
        <v>163</v>
      </c>
      <c r="I2" s="505"/>
      <c r="J2" s="505"/>
      <c r="K2" s="505"/>
      <c r="L2" s="505"/>
      <c r="M2" s="505"/>
      <c r="N2" s="505"/>
      <c r="O2" s="505"/>
      <c r="P2" s="505"/>
      <c r="Q2" s="39"/>
      <c r="R2" s="39"/>
      <c r="S2" s="39"/>
      <c r="T2" s="39"/>
      <c r="U2" s="39"/>
      <c r="V2" s="39"/>
      <c r="W2" s="39"/>
      <c r="X2" s="39"/>
      <c r="Y2" s="39"/>
      <c r="Z2" s="39"/>
      <c r="AA2" s="39"/>
      <c r="AB2" s="39"/>
      <c r="AC2" s="39"/>
      <c r="AD2" s="39"/>
      <c r="AE2" s="39"/>
    </row>
    <row r="3" spans="1:31" ht="38.25" customHeight="1" thickBot="1">
      <c r="A3" s="38" t="s">
        <v>393</v>
      </c>
      <c r="B3" s="44"/>
      <c r="C3" s="114"/>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row>
    <row r="4" spans="1:31" ht="19.5" customHeight="1">
      <c r="A4" s="506"/>
      <c r="B4" s="507"/>
      <c r="C4" s="507"/>
      <c r="D4" s="507"/>
      <c r="E4" s="507"/>
      <c r="F4" s="508"/>
      <c r="G4" s="509" t="s">
        <v>32</v>
      </c>
      <c r="H4" s="510"/>
      <c r="I4" s="510"/>
      <c r="J4" s="510"/>
      <c r="K4" s="510"/>
      <c r="L4" s="510"/>
      <c r="M4" s="510"/>
      <c r="N4" s="510"/>
      <c r="O4" s="510"/>
      <c r="P4" s="510"/>
      <c r="Q4" s="510"/>
      <c r="R4" s="510"/>
      <c r="S4" s="510"/>
      <c r="T4" s="510"/>
      <c r="U4" s="510"/>
      <c r="V4" s="510"/>
      <c r="W4" s="510"/>
      <c r="X4" s="510"/>
      <c r="Y4" s="510"/>
      <c r="Z4" s="510"/>
      <c r="AA4" s="510"/>
      <c r="AB4" s="510"/>
      <c r="AC4" s="510"/>
      <c r="AD4" s="510"/>
      <c r="AE4" s="511"/>
    </row>
    <row r="5" spans="1:31" ht="19.5" customHeight="1">
      <c r="A5" s="496" t="s">
        <v>26</v>
      </c>
      <c r="B5" s="498" t="s">
        <v>27</v>
      </c>
      <c r="C5" s="498" t="s">
        <v>28</v>
      </c>
      <c r="D5" s="499" t="s">
        <v>152</v>
      </c>
      <c r="E5" s="499"/>
      <c r="F5" s="499"/>
      <c r="G5" s="21"/>
      <c r="H5" s="21"/>
      <c r="I5" s="21"/>
      <c r="J5" s="21"/>
      <c r="K5" s="21"/>
      <c r="L5" s="21"/>
      <c r="M5" s="21"/>
      <c r="N5" s="21"/>
      <c r="O5" s="21" t="s">
        <v>164</v>
      </c>
      <c r="P5" s="21"/>
      <c r="Q5" s="21"/>
      <c r="R5" s="21"/>
      <c r="S5" s="21"/>
      <c r="T5" s="21"/>
      <c r="U5" s="21"/>
      <c r="V5" s="21"/>
      <c r="W5" s="21"/>
      <c r="X5" s="21"/>
      <c r="Y5" s="484" t="s">
        <v>35</v>
      </c>
      <c r="Z5" s="484" t="s">
        <v>2</v>
      </c>
      <c r="AA5" s="484" t="s">
        <v>166</v>
      </c>
      <c r="AB5" s="484" t="s">
        <v>167</v>
      </c>
      <c r="AC5" s="484" t="s">
        <v>2</v>
      </c>
      <c r="AD5" s="484" t="s">
        <v>37</v>
      </c>
      <c r="AE5" s="484" t="s">
        <v>36</v>
      </c>
    </row>
    <row r="6" spans="1:31" ht="22.5" customHeight="1">
      <c r="A6" s="496"/>
      <c r="B6" s="498"/>
      <c r="C6" s="498"/>
      <c r="D6" s="499"/>
      <c r="E6" s="499"/>
      <c r="F6" s="499"/>
      <c r="G6" s="486" t="s">
        <v>168</v>
      </c>
      <c r="H6" s="487"/>
      <c r="I6" s="487"/>
      <c r="J6" s="487"/>
      <c r="K6" s="487"/>
      <c r="L6" s="487"/>
      <c r="M6" s="487"/>
      <c r="N6" s="487"/>
      <c r="O6" s="488"/>
      <c r="P6" s="489" t="s">
        <v>169</v>
      </c>
      <c r="Q6" s="490"/>
      <c r="R6" s="490"/>
      <c r="S6" s="490"/>
      <c r="T6" s="490"/>
      <c r="U6" s="490"/>
      <c r="V6" s="490"/>
      <c r="W6" s="490"/>
      <c r="X6" s="491"/>
      <c r="Y6" s="485"/>
      <c r="Z6" s="485"/>
      <c r="AA6" s="485"/>
      <c r="AB6" s="485"/>
      <c r="AC6" s="485"/>
      <c r="AD6" s="485"/>
      <c r="AE6" s="485"/>
    </row>
    <row r="7" spans="1:31" ht="25.5" customHeight="1">
      <c r="A7" s="497"/>
      <c r="B7" s="492"/>
      <c r="C7" s="492"/>
      <c r="D7" s="492" t="s">
        <v>0</v>
      </c>
      <c r="E7" s="492" t="s">
        <v>29</v>
      </c>
      <c r="F7" s="492" t="s">
        <v>30</v>
      </c>
      <c r="G7" s="494" t="s">
        <v>245</v>
      </c>
      <c r="H7" s="495"/>
      <c r="I7" s="494" t="s">
        <v>246</v>
      </c>
      <c r="J7" s="495"/>
      <c r="K7" s="494" t="s">
        <v>247</v>
      </c>
      <c r="L7" s="495"/>
      <c r="M7" s="494" t="s">
        <v>248</v>
      </c>
      <c r="N7" s="495"/>
      <c r="O7" s="500" t="s">
        <v>1</v>
      </c>
      <c r="P7" s="480" t="s">
        <v>245</v>
      </c>
      <c r="Q7" s="481"/>
      <c r="R7" s="480" t="s">
        <v>246</v>
      </c>
      <c r="S7" s="481"/>
      <c r="T7" s="480" t="s">
        <v>247</v>
      </c>
      <c r="U7" s="481"/>
      <c r="V7" s="480" t="s">
        <v>248</v>
      </c>
      <c r="W7" s="481"/>
      <c r="X7" s="482" t="s">
        <v>1</v>
      </c>
      <c r="Y7" s="485"/>
      <c r="Z7" s="485"/>
      <c r="AA7" s="485"/>
      <c r="AB7" s="485"/>
      <c r="AC7" s="485"/>
      <c r="AD7" s="485"/>
      <c r="AE7" s="485"/>
    </row>
    <row r="8" spans="1:31" ht="51" customHeight="1">
      <c r="A8" s="496"/>
      <c r="B8" s="498"/>
      <c r="C8" s="498"/>
      <c r="D8" s="493"/>
      <c r="E8" s="493"/>
      <c r="F8" s="493"/>
      <c r="G8" s="32" t="s">
        <v>33</v>
      </c>
      <c r="H8" s="32" t="s">
        <v>34</v>
      </c>
      <c r="I8" s="32" t="s">
        <v>33</v>
      </c>
      <c r="J8" s="32" t="s">
        <v>34</v>
      </c>
      <c r="K8" s="32" t="s">
        <v>33</v>
      </c>
      <c r="L8" s="32" t="s">
        <v>34</v>
      </c>
      <c r="M8" s="32" t="s">
        <v>33</v>
      </c>
      <c r="N8" s="32" t="s">
        <v>34</v>
      </c>
      <c r="O8" s="501"/>
      <c r="P8" s="30" t="s">
        <v>33</v>
      </c>
      <c r="Q8" s="30" t="s">
        <v>34</v>
      </c>
      <c r="R8" s="30" t="s">
        <v>33</v>
      </c>
      <c r="S8" s="30" t="s">
        <v>34</v>
      </c>
      <c r="T8" s="30" t="s">
        <v>33</v>
      </c>
      <c r="U8" s="30" t="s">
        <v>34</v>
      </c>
      <c r="V8" s="30" t="s">
        <v>33</v>
      </c>
      <c r="W8" s="30" t="s">
        <v>34</v>
      </c>
      <c r="X8" s="483"/>
      <c r="Y8" s="485"/>
      <c r="Z8" s="485"/>
      <c r="AA8" s="485"/>
      <c r="AB8" s="485"/>
      <c r="AC8" s="485"/>
      <c r="AD8" s="485"/>
      <c r="AE8" s="485"/>
    </row>
    <row r="9" spans="1:31" ht="19.5" customHeight="1">
      <c r="A9" s="101" t="s">
        <v>262</v>
      </c>
      <c r="B9" s="101"/>
      <c r="C9" s="101"/>
      <c r="D9" s="101"/>
      <c r="E9" s="101"/>
      <c r="F9" s="101"/>
      <c r="G9" s="101"/>
      <c r="H9" s="101"/>
      <c r="I9" s="101"/>
      <c r="J9" s="101"/>
      <c r="K9" s="101"/>
      <c r="L9" s="101"/>
      <c r="M9" s="101"/>
      <c r="N9" s="101"/>
      <c r="O9" s="101"/>
      <c r="P9" s="101"/>
      <c r="Q9" s="101"/>
      <c r="R9" s="21"/>
      <c r="S9" s="21"/>
      <c r="T9" s="21"/>
      <c r="U9" s="21"/>
      <c r="V9" s="21"/>
      <c r="W9" s="21"/>
      <c r="X9" s="21"/>
      <c r="Y9" s="21"/>
      <c r="Z9" s="21"/>
      <c r="AA9" s="21"/>
      <c r="AB9" s="21"/>
      <c r="AC9" s="21"/>
      <c r="AD9" s="21"/>
      <c r="AE9" s="22"/>
    </row>
    <row r="10" spans="1:31" ht="38.25" customHeight="1">
      <c r="A10" s="40">
        <v>8.1</v>
      </c>
      <c r="B10" s="17" t="s">
        <v>87</v>
      </c>
      <c r="C10" s="245" t="str">
        <f>'Fully study plan'!C79</f>
        <v>0912.4.LEK.C.Int</v>
      </c>
      <c r="D10" s="23">
        <v>11</v>
      </c>
      <c r="E10" s="246">
        <v>11</v>
      </c>
      <c r="F10" s="246"/>
      <c r="G10" s="29"/>
      <c r="H10" s="29"/>
      <c r="I10" s="29"/>
      <c r="J10" s="29"/>
      <c r="K10" s="29">
        <v>240</v>
      </c>
      <c r="L10" s="29">
        <v>160</v>
      </c>
      <c r="M10" s="29"/>
      <c r="N10" s="29"/>
      <c r="O10" s="29">
        <v>16</v>
      </c>
      <c r="P10" s="31"/>
      <c r="Q10" s="31"/>
      <c r="R10" s="31"/>
      <c r="S10" s="31"/>
      <c r="T10" s="31"/>
      <c r="U10" s="31"/>
      <c r="V10" s="31"/>
      <c r="W10" s="31"/>
      <c r="X10" s="31"/>
      <c r="Y10" s="23">
        <f>SUM(G10,I10,K10,M10,P10,R10,T10,V10)</f>
        <v>240</v>
      </c>
      <c r="Z10" s="23">
        <f>SUM(G10,P10)</f>
        <v>0</v>
      </c>
      <c r="AA10" s="23">
        <f>SUM(I10,R10)</f>
        <v>0</v>
      </c>
      <c r="AB10" s="23">
        <f>SUM(K10,T10)</f>
        <v>240</v>
      </c>
      <c r="AC10" s="23">
        <f>SUM(M10,V10)</f>
        <v>0</v>
      </c>
      <c r="AD10" s="23">
        <f>SUM(G10:N10,P10:W10)</f>
        <v>400</v>
      </c>
      <c r="AE10" s="7">
        <f>SUM(O10,X10)</f>
        <v>16</v>
      </c>
    </row>
    <row r="11" spans="1:31" ht="38.25" customHeight="1">
      <c r="A11" s="40">
        <v>8.1999999999999993</v>
      </c>
      <c r="B11" s="17" t="s">
        <v>86</v>
      </c>
      <c r="C11" s="245" t="str">
        <f>'Fully study plan'!C80</f>
        <v>0912.4.LEK.C.Ped</v>
      </c>
      <c r="D11" s="23">
        <v>11</v>
      </c>
      <c r="E11" s="246">
        <v>11</v>
      </c>
      <c r="F11" s="246"/>
      <c r="G11" s="29"/>
      <c r="H11" s="29"/>
      <c r="I11" s="29"/>
      <c r="J11" s="29"/>
      <c r="K11" s="29">
        <v>120</v>
      </c>
      <c r="L11" s="29">
        <v>80</v>
      </c>
      <c r="M11" s="29"/>
      <c r="N11" s="29"/>
      <c r="O11" s="29">
        <v>8</v>
      </c>
      <c r="P11" s="31"/>
      <c r="Q11" s="31"/>
      <c r="R11" s="31"/>
      <c r="S11" s="31"/>
      <c r="T11" s="31"/>
      <c r="U11" s="31"/>
      <c r="V11" s="31"/>
      <c r="W11" s="31"/>
      <c r="X11" s="31"/>
      <c r="Y11" s="23">
        <f t="shared" ref="Y11:Y16" si="0">SUM(G11,I11,K11,M11,P11,R11,T11,V11)</f>
        <v>120</v>
      </c>
      <c r="Z11" s="23">
        <f t="shared" ref="Z11:Z16" si="1">SUM(G11,P11)</f>
        <v>0</v>
      </c>
      <c r="AA11" s="23">
        <f t="shared" ref="AA11:AA16" si="2">SUM(I11,R11)</f>
        <v>0</v>
      </c>
      <c r="AB11" s="23">
        <f t="shared" ref="AB11:AB16" si="3">SUM(K11,T11)</f>
        <v>120</v>
      </c>
      <c r="AC11" s="23">
        <f t="shared" ref="AC11:AC16" si="4">SUM(M11,V11)</f>
        <v>0</v>
      </c>
      <c r="AD11" s="23">
        <f t="shared" ref="AD11:AD16" si="5">SUM(G11:N11,P11:W11)</f>
        <v>200</v>
      </c>
      <c r="AE11" s="7">
        <f t="shared" ref="AE11:AE16" si="6">SUM(O11,X11)</f>
        <v>8</v>
      </c>
    </row>
    <row r="12" spans="1:31" ht="38.25" customHeight="1">
      <c r="A12" s="40">
        <v>8.3000000000000007</v>
      </c>
      <c r="B12" s="6" t="s">
        <v>128</v>
      </c>
      <c r="C12" s="245" t="str">
        <f>'Fully study plan'!C81</f>
        <v>0912.4.LEK.C.Sur</v>
      </c>
      <c r="D12" s="23">
        <v>12</v>
      </c>
      <c r="E12" s="247" t="s">
        <v>178</v>
      </c>
      <c r="F12" s="246"/>
      <c r="G12" s="29"/>
      <c r="H12" s="29"/>
      <c r="I12" s="29"/>
      <c r="J12" s="29"/>
      <c r="K12" s="29">
        <v>60</v>
      </c>
      <c r="L12" s="29">
        <v>40</v>
      </c>
      <c r="M12" s="29"/>
      <c r="N12" s="29"/>
      <c r="O12" s="29">
        <v>4</v>
      </c>
      <c r="P12" s="31"/>
      <c r="Q12" s="31"/>
      <c r="R12" s="31"/>
      <c r="S12" s="31"/>
      <c r="T12" s="31">
        <v>60</v>
      </c>
      <c r="U12" s="31">
        <v>40</v>
      </c>
      <c r="V12" s="31"/>
      <c r="W12" s="31"/>
      <c r="X12" s="31">
        <v>4</v>
      </c>
      <c r="Y12" s="23">
        <f t="shared" si="0"/>
        <v>120</v>
      </c>
      <c r="Z12" s="23">
        <f t="shared" si="1"/>
        <v>0</v>
      </c>
      <c r="AA12" s="23">
        <f t="shared" si="2"/>
        <v>0</v>
      </c>
      <c r="AB12" s="23">
        <f t="shared" si="3"/>
        <v>120</v>
      </c>
      <c r="AC12" s="23">
        <f t="shared" si="4"/>
        <v>0</v>
      </c>
      <c r="AD12" s="23">
        <f t="shared" si="5"/>
        <v>200</v>
      </c>
      <c r="AE12" s="7">
        <f t="shared" si="6"/>
        <v>8</v>
      </c>
    </row>
    <row r="13" spans="1:31" ht="38.25" customHeight="1">
      <c r="A13" s="40">
        <v>8.4</v>
      </c>
      <c r="B13" s="6" t="s">
        <v>122</v>
      </c>
      <c r="C13" s="245" t="str">
        <f>'Fully study plan'!C82</f>
        <v>0912.4.LEK.C.Gyn</v>
      </c>
      <c r="D13" s="23">
        <v>12</v>
      </c>
      <c r="E13" s="246">
        <v>12</v>
      </c>
      <c r="F13" s="246"/>
      <c r="G13" s="29"/>
      <c r="H13" s="29"/>
      <c r="I13" s="29"/>
      <c r="J13" s="29"/>
      <c r="K13" s="29"/>
      <c r="L13" s="29"/>
      <c r="M13" s="29"/>
      <c r="N13" s="29"/>
      <c r="O13" s="29"/>
      <c r="P13" s="31"/>
      <c r="Q13" s="31"/>
      <c r="R13" s="31"/>
      <c r="S13" s="31"/>
      <c r="T13" s="31">
        <v>60</v>
      </c>
      <c r="U13" s="31">
        <v>40</v>
      </c>
      <c r="V13" s="31"/>
      <c r="W13" s="31"/>
      <c r="X13" s="31">
        <v>4</v>
      </c>
      <c r="Y13" s="23">
        <f t="shared" si="0"/>
        <v>60</v>
      </c>
      <c r="Z13" s="23">
        <f t="shared" si="1"/>
        <v>0</v>
      </c>
      <c r="AA13" s="23">
        <f t="shared" si="2"/>
        <v>0</v>
      </c>
      <c r="AB13" s="23">
        <f t="shared" si="3"/>
        <v>60</v>
      </c>
      <c r="AC13" s="23">
        <f t="shared" si="4"/>
        <v>0</v>
      </c>
      <c r="AD13" s="23">
        <f t="shared" si="5"/>
        <v>100</v>
      </c>
      <c r="AE13" s="7">
        <f t="shared" si="6"/>
        <v>4</v>
      </c>
    </row>
    <row r="14" spans="1:31" ht="38.25" customHeight="1">
      <c r="A14" s="40">
        <v>8.5</v>
      </c>
      <c r="B14" s="6" t="s">
        <v>97</v>
      </c>
      <c r="C14" s="245" t="str">
        <f>'Fully study plan'!C83</f>
        <v>0912.4.LEK.C.Psch</v>
      </c>
      <c r="D14" s="23">
        <v>12</v>
      </c>
      <c r="E14" s="246">
        <v>12</v>
      </c>
      <c r="F14" s="246"/>
      <c r="G14" s="29"/>
      <c r="H14" s="29"/>
      <c r="I14" s="29"/>
      <c r="J14" s="29"/>
      <c r="K14" s="29">
        <v>60</v>
      </c>
      <c r="L14" s="29">
        <v>40</v>
      </c>
      <c r="M14" s="29"/>
      <c r="N14" s="29"/>
      <c r="O14" s="29">
        <v>4</v>
      </c>
      <c r="P14" s="31"/>
      <c r="Q14" s="31"/>
      <c r="R14" s="31"/>
      <c r="S14" s="31"/>
      <c r="T14" s="31"/>
      <c r="U14" s="31"/>
      <c r="V14" s="31"/>
      <c r="W14" s="31"/>
      <c r="X14" s="31"/>
      <c r="Y14" s="23">
        <f t="shared" si="0"/>
        <v>60</v>
      </c>
      <c r="Z14" s="23">
        <f t="shared" si="1"/>
        <v>0</v>
      </c>
      <c r="AA14" s="23">
        <f t="shared" si="2"/>
        <v>0</v>
      </c>
      <c r="AB14" s="23">
        <f t="shared" si="3"/>
        <v>60</v>
      </c>
      <c r="AC14" s="23">
        <f t="shared" si="4"/>
        <v>0</v>
      </c>
      <c r="AD14" s="23">
        <f t="shared" si="5"/>
        <v>100</v>
      </c>
      <c r="AE14" s="7">
        <f t="shared" si="6"/>
        <v>4</v>
      </c>
    </row>
    <row r="15" spans="1:31" ht="38.25" customHeight="1">
      <c r="A15" s="40">
        <v>8.6</v>
      </c>
      <c r="B15" s="6" t="s">
        <v>161</v>
      </c>
      <c r="C15" s="245" t="str">
        <f>'Fully study plan'!C84</f>
        <v>0912.4.LEK.C.EM</v>
      </c>
      <c r="D15" s="23">
        <v>9</v>
      </c>
      <c r="E15" s="246">
        <v>12</v>
      </c>
      <c r="F15" s="246"/>
      <c r="G15" s="29"/>
      <c r="H15" s="29"/>
      <c r="I15" s="29"/>
      <c r="J15" s="29"/>
      <c r="K15" s="29"/>
      <c r="L15" s="29"/>
      <c r="M15" s="29"/>
      <c r="N15" s="29"/>
      <c r="O15" s="29"/>
      <c r="P15" s="31"/>
      <c r="Q15" s="31"/>
      <c r="R15" s="31"/>
      <c r="S15" s="31"/>
      <c r="T15" s="31">
        <v>60</v>
      </c>
      <c r="U15" s="31">
        <v>40</v>
      </c>
      <c r="V15" s="31"/>
      <c r="W15" s="31"/>
      <c r="X15" s="31">
        <v>4</v>
      </c>
      <c r="Y15" s="23">
        <f t="shared" si="0"/>
        <v>60</v>
      </c>
      <c r="Z15" s="23">
        <f t="shared" si="1"/>
        <v>0</v>
      </c>
      <c r="AA15" s="23">
        <f t="shared" si="2"/>
        <v>0</v>
      </c>
      <c r="AB15" s="23">
        <f t="shared" si="3"/>
        <v>60</v>
      </c>
      <c r="AC15" s="23">
        <f t="shared" si="4"/>
        <v>0</v>
      </c>
      <c r="AD15" s="23">
        <f t="shared" si="5"/>
        <v>100</v>
      </c>
      <c r="AE15" s="7">
        <f t="shared" si="6"/>
        <v>4</v>
      </c>
    </row>
    <row r="16" spans="1:31" ht="38.25" customHeight="1">
      <c r="A16" s="40">
        <v>8.6999999999999993</v>
      </c>
      <c r="B16" s="6" t="s">
        <v>112</v>
      </c>
      <c r="C16" s="245" t="str">
        <f>'Fully study plan'!C85</f>
        <v>0912.4.LEK.C.FM</v>
      </c>
      <c r="D16" s="23">
        <v>12</v>
      </c>
      <c r="E16" s="246">
        <v>12</v>
      </c>
      <c r="F16" s="246"/>
      <c r="G16" s="29"/>
      <c r="H16" s="29"/>
      <c r="I16" s="29"/>
      <c r="J16" s="29"/>
      <c r="K16" s="29"/>
      <c r="L16" s="29"/>
      <c r="M16" s="29"/>
      <c r="N16" s="29"/>
      <c r="O16" s="29"/>
      <c r="P16" s="31"/>
      <c r="Q16" s="31"/>
      <c r="R16" s="31"/>
      <c r="S16" s="31"/>
      <c r="T16" s="31">
        <v>60</v>
      </c>
      <c r="U16" s="31">
        <v>40</v>
      </c>
      <c r="V16" s="31"/>
      <c r="W16" s="31"/>
      <c r="X16" s="31">
        <v>4</v>
      </c>
      <c r="Y16" s="23">
        <f t="shared" si="0"/>
        <v>60</v>
      </c>
      <c r="Z16" s="23">
        <f t="shared" si="1"/>
        <v>0</v>
      </c>
      <c r="AA16" s="23">
        <f t="shared" si="2"/>
        <v>0</v>
      </c>
      <c r="AB16" s="23">
        <f t="shared" si="3"/>
        <v>60</v>
      </c>
      <c r="AC16" s="23">
        <f t="shared" si="4"/>
        <v>0</v>
      </c>
      <c r="AD16" s="23">
        <f t="shared" si="5"/>
        <v>100</v>
      </c>
      <c r="AE16" s="7">
        <f t="shared" si="6"/>
        <v>4</v>
      </c>
    </row>
    <row r="17" spans="1:31" s="93" customFormat="1" ht="38.25" customHeight="1">
      <c r="A17" s="40">
        <v>8.8000000000000007</v>
      </c>
      <c r="B17" s="6" t="s">
        <v>162</v>
      </c>
      <c r="C17" s="245" t="str">
        <f>'Fully study plan'!C86</f>
        <v>0912.4.LEK.C.Opt</v>
      </c>
      <c r="D17" s="23">
        <v>12</v>
      </c>
      <c r="E17" s="246">
        <v>12</v>
      </c>
      <c r="F17" s="246"/>
      <c r="G17" s="29"/>
      <c r="H17" s="29"/>
      <c r="I17" s="29"/>
      <c r="J17" s="29"/>
      <c r="K17" s="29"/>
      <c r="L17" s="29"/>
      <c r="M17" s="29"/>
      <c r="N17" s="29"/>
      <c r="O17" s="29"/>
      <c r="P17" s="31"/>
      <c r="Q17" s="31"/>
      <c r="R17" s="31"/>
      <c r="S17" s="31"/>
      <c r="T17" s="31">
        <v>180</v>
      </c>
      <c r="U17" s="31">
        <v>120</v>
      </c>
      <c r="V17" s="31"/>
      <c r="W17" s="31"/>
      <c r="X17" s="31">
        <v>12</v>
      </c>
      <c r="Y17" s="23">
        <f>SUM(G17,I17,K17,M17,P17,R17,T17,V17)</f>
        <v>180</v>
      </c>
      <c r="Z17" s="23">
        <f>SUM(G17,P17)</f>
        <v>0</v>
      </c>
      <c r="AA17" s="23">
        <f>SUM(I17,R17)</f>
        <v>0</v>
      </c>
      <c r="AB17" s="23">
        <f>SUM(K17,T17)</f>
        <v>180</v>
      </c>
      <c r="AC17" s="23">
        <f>SUM(M17,V17)</f>
        <v>0</v>
      </c>
      <c r="AD17" s="23">
        <f>SUM(G17:N17,P17:W17)</f>
        <v>300</v>
      </c>
      <c r="AE17" s="7">
        <f>SUM(O17,X17)</f>
        <v>12</v>
      </c>
    </row>
    <row r="18" spans="1:31" s="93" customFormat="1" ht="38.25" customHeight="1">
      <c r="A18" s="344">
        <v>8.9</v>
      </c>
      <c r="B18" s="345" t="s">
        <v>394</v>
      </c>
      <c r="C18" s="346" t="str">
        <f>'Fully study plan'!C87</f>
        <v>0912.4.LEK.C.OSCE</v>
      </c>
      <c r="D18" s="305">
        <v>12</v>
      </c>
      <c r="E18" s="347"/>
      <c r="F18" s="347"/>
      <c r="G18" s="302"/>
      <c r="H18" s="302"/>
      <c r="I18" s="302"/>
      <c r="J18" s="302"/>
      <c r="K18" s="302"/>
      <c r="L18" s="302"/>
      <c r="M18" s="302"/>
      <c r="N18" s="302"/>
      <c r="O18" s="302"/>
      <c r="P18" s="303"/>
      <c r="Q18" s="303"/>
      <c r="R18" s="303"/>
      <c r="S18" s="303"/>
      <c r="T18" s="303"/>
      <c r="U18" s="303"/>
      <c r="V18" s="303"/>
      <c r="W18" s="303"/>
      <c r="X18" s="303"/>
      <c r="Y18" s="305">
        <v>0</v>
      </c>
      <c r="Z18" s="305">
        <v>0</v>
      </c>
      <c r="AA18" s="305">
        <v>0</v>
      </c>
      <c r="AB18" s="305">
        <v>0</v>
      </c>
      <c r="AC18" s="305">
        <v>0</v>
      </c>
      <c r="AD18" s="305">
        <v>0</v>
      </c>
      <c r="AE18" s="305">
        <v>0</v>
      </c>
    </row>
    <row r="19" spans="1:31" s="93" customFormat="1" ht="22.5" customHeight="1" thickBot="1">
      <c r="A19" s="475" t="s">
        <v>53</v>
      </c>
      <c r="B19" s="476"/>
      <c r="C19" s="477"/>
      <c r="D19" s="255"/>
      <c r="E19" s="255"/>
      <c r="F19" s="255"/>
      <c r="G19" s="255">
        <f>SUM(G10:G18)</f>
        <v>0</v>
      </c>
      <c r="H19" s="255">
        <f t="shared" ref="H19:X19" si="7">SUM(H10:H18)</f>
        <v>0</v>
      </c>
      <c r="I19" s="255">
        <f t="shared" si="7"/>
        <v>0</v>
      </c>
      <c r="J19" s="255">
        <f t="shared" si="7"/>
        <v>0</v>
      </c>
      <c r="K19" s="255">
        <f t="shared" si="7"/>
        <v>480</v>
      </c>
      <c r="L19" s="255">
        <f t="shared" si="7"/>
        <v>320</v>
      </c>
      <c r="M19" s="255">
        <f t="shared" si="7"/>
        <v>0</v>
      </c>
      <c r="N19" s="255">
        <f t="shared" si="7"/>
        <v>0</v>
      </c>
      <c r="O19" s="255">
        <f t="shared" si="7"/>
        <v>32</v>
      </c>
      <c r="P19" s="255">
        <f t="shared" si="7"/>
        <v>0</v>
      </c>
      <c r="Q19" s="255">
        <f t="shared" si="7"/>
        <v>0</v>
      </c>
      <c r="R19" s="255">
        <f t="shared" si="7"/>
        <v>0</v>
      </c>
      <c r="S19" s="255">
        <f t="shared" si="7"/>
        <v>0</v>
      </c>
      <c r="T19" s="255">
        <f t="shared" si="7"/>
        <v>420</v>
      </c>
      <c r="U19" s="255">
        <f t="shared" si="7"/>
        <v>280</v>
      </c>
      <c r="V19" s="255">
        <f t="shared" si="7"/>
        <v>0</v>
      </c>
      <c r="W19" s="255">
        <f t="shared" si="7"/>
        <v>0</v>
      </c>
      <c r="X19" s="255">
        <f t="shared" si="7"/>
        <v>28</v>
      </c>
      <c r="Y19" s="255">
        <f>SUM(Y10:Y18)</f>
        <v>900</v>
      </c>
      <c r="Z19" s="255">
        <f t="shared" ref="Z19:AD19" si="8">SUM(Z10:Z18)</f>
        <v>0</v>
      </c>
      <c r="AA19" s="255">
        <f t="shared" si="8"/>
        <v>0</v>
      </c>
      <c r="AB19" s="255">
        <f t="shared" si="8"/>
        <v>900</v>
      </c>
      <c r="AC19" s="255">
        <f t="shared" si="8"/>
        <v>0</v>
      </c>
      <c r="AD19" s="255">
        <f t="shared" si="8"/>
        <v>1500</v>
      </c>
      <c r="AE19" s="255">
        <f>SUM(AE10:AE18)</f>
        <v>60</v>
      </c>
    </row>
    <row r="20" spans="1:31" ht="15.75">
      <c r="A20" s="100"/>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row>
    <row r="21" spans="1:31" ht="84.75" customHeight="1">
      <c r="B21" s="478" t="s">
        <v>558</v>
      </c>
      <c r="C21" s="479"/>
      <c r="D21" s="479"/>
      <c r="E21" s="479"/>
      <c r="F21" s="479"/>
      <c r="G21" s="479"/>
      <c r="H21" s="479"/>
      <c r="I21" s="479"/>
      <c r="J21" s="479"/>
      <c r="K21" s="479"/>
      <c r="L21" s="479"/>
      <c r="M21" s="479"/>
      <c r="N21" s="479"/>
      <c r="O21" s="479"/>
      <c r="P21" s="479"/>
      <c r="Q21" s="479"/>
      <c r="R21" s="479"/>
      <c r="S21" s="479"/>
      <c r="T21" s="479"/>
      <c r="U21" s="479"/>
      <c r="V21" s="479"/>
      <c r="W21" s="479"/>
      <c r="X21" s="479"/>
      <c r="Y21" s="479"/>
      <c r="Z21" s="479"/>
      <c r="AA21" s="479"/>
      <c r="AB21" s="479"/>
      <c r="AC21" s="479"/>
      <c r="AD21" s="479"/>
      <c r="AE21" s="479"/>
    </row>
    <row r="22" spans="1:31">
      <c r="D22" s="35"/>
      <c r="E22" s="35"/>
      <c r="F22" s="35"/>
      <c r="G22" s="35"/>
      <c r="H22" s="35"/>
      <c r="I22" s="35"/>
      <c r="J22" s="35"/>
      <c r="K22" s="35"/>
      <c r="L22" s="35"/>
      <c r="M22" s="35"/>
      <c r="N22" s="35"/>
      <c r="O22" s="35"/>
      <c r="P22" s="35"/>
      <c r="Q22" s="35"/>
      <c r="R22" s="35"/>
      <c r="S22" s="35"/>
      <c r="T22" s="35"/>
      <c r="U22" s="35"/>
      <c r="V22" s="35"/>
      <c r="W22" s="35"/>
      <c r="X22" s="35"/>
      <c r="Y22" s="35"/>
      <c r="Z22" s="35"/>
      <c r="AA22" s="35"/>
      <c r="AB22" s="35"/>
    </row>
    <row r="23" spans="1:31" ht="18.75">
      <c r="D23" s="35"/>
      <c r="E23" s="35"/>
      <c r="F23" s="35"/>
      <c r="G23" s="35"/>
      <c r="H23" s="35"/>
      <c r="I23" s="35"/>
      <c r="J23" s="35"/>
      <c r="K23" s="35"/>
      <c r="L23" s="35"/>
      <c r="M23" s="35"/>
      <c r="N23" s="35"/>
      <c r="O23" s="35"/>
      <c r="P23" s="35"/>
      <c r="Q23" s="35"/>
      <c r="R23" s="3" t="s">
        <v>77</v>
      </c>
      <c r="S23" s="93"/>
      <c r="T23" s="93"/>
      <c r="U23" s="93"/>
      <c r="V23" s="93"/>
      <c r="W23" s="93"/>
      <c r="X23" s="93"/>
      <c r="Y23" s="93"/>
      <c r="Z23" s="93"/>
      <c r="AA23" s="35"/>
      <c r="AB23" s="35"/>
    </row>
    <row r="24" spans="1:31" ht="15.75">
      <c r="B24" s="315" t="s">
        <v>563</v>
      </c>
      <c r="C24" s="331"/>
      <c r="D24" s="331"/>
      <c r="E24" s="331"/>
    </row>
    <row r="25" spans="1:31" ht="15.75">
      <c r="B25" s="318" t="s">
        <v>564</v>
      </c>
      <c r="C25" s="331"/>
      <c r="D25" s="331"/>
      <c r="E25" s="331"/>
    </row>
    <row r="26" spans="1:31" ht="15.75">
      <c r="B26" s="318" t="s">
        <v>595</v>
      </c>
      <c r="C26" s="331"/>
      <c r="D26" s="331"/>
      <c r="E26" s="331"/>
    </row>
  </sheetData>
  <mergeCells count="33">
    <mergeCell ref="A1:AE1"/>
    <mergeCell ref="A2:B2"/>
    <mergeCell ref="H2:P2"/>
    <mergeCell ref="A4:F4"/>
    <mergeCell ref="G4:AE4"/>
    <mergeCell ref="AD5:AD8"/>
    <mergeCell ref="AB5:AB8"/>
    <mergeCell ref="AC5:AC8"/>
    <mergeCell ref="Z5:Z8"/>
    <mergeCell ref="AA5:AA8"/>
    <mergeCell ref="A5:A8"/>
    <mergeCell ref="B5:B8"/>
    <mergeCell ref="C5:C8"/>
    <mergeCell ref="D5:F6"/>
    <mergeCell ref="O7:O8"/>
    <mergeCell ref="K7:L7"/>
    <mergeCell ref="M7:N7"/>
    <mergeCell ref="A19:C19"/>
    <mergeCell ref="B21:AE21"/>
    <mergeCell ref="V7:W7"/>
    <mergeCell ref="X7:X8"/>
    <mergeCell ref="AE5:AE8"/>
    <mergeCell ref="G6:O6"/>
    <mergeCell ref="P6:X6"/>
    <mergeCell ref="D7:D8"/>
    <mergeCell ref="E7:E8"/>
    <mergeCell ref="F7:F8"/>
    <mergeCell ref="G7:H7"/>
    <mergeCell ref="I7:J7"/>
    <mergeCell ref="P7:Q7"/>
    <mergeCell ref="R7:S7"/>
    <mergeCell ref="T7:U7"/>
    <mergeCell ref="Y5:Y8"/>
  </mergeCells>
  <pageMargins left="0.23622047244094491" right="3.937007874015748E-2" top="0.35433070866141736" bottom="0.35433070866141736" header="0.31496062992125984" footer="0.31496062992125984"/>
  <pageSetup paperSize="9" scale="5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4"/>
  <sheetViews>
    <sheetView zoomScaleNormal="100" workbookViewId="0">
      <pane ySplit="4" topLeftCell="A5" activePane="bottomLeft" state="frozen"/>
      <selection pane="bottomLeft" activeCell="O6" sqref="O6"/>
    </sheetView>
  </sheetViews>
  <sheetFormatPr defaultRowHeight="15"/>
  <cols>
    <col min="1" max="1" width="5.5703125" customWidth="1"/>
    <col min="2" max="2" width="40.140625" customWidth="1"/>
    <col min="3" max="3" width="23" customWidth="1"/>
    <col min="4" max="4" width="9.85546875" customWidth="1"/>
    <col min="5" max="5" width="8.5703125" customWidth="1"/>
    <col min="6" max="6" width="7.7109375" customWidth="1"/>
    <col min="7" max="7" width="7.140625" customWidth="1"/>
    <col min="8" max="8" width="7.5703125" customWidth="1"/>
    <col min="9" max="9" width="7" customWidth="1"/>
    <col min="15" max="15" width="47.7109375" customWidth="1"/>
  </cols>
  <sheetData>
    <row r="1" spans="1:15" ht="34.5" customHeight="1">
      <c r="A1" s="535" t="s">
        <v>250</v>
      </c>
      <c r="B1" s="535"/>
      <c r="C1" s="535"/>
      <c r="D1" s="535"/>
      <c r="E1" s="535"/>
      <c r="F1" s="535"/>
      <c r="G1" s="535"/>
      <c r="H1" s="535"/>
      <c r="I1" s="535"/>
      <c r="J1" s="535"/>
      <c r="K1" s="535"/>
    </row>
    <row r="2" spans="1:15" ht="48.75" customHeight="1">
      <c r="A2" s="503" t="s">
        <v>316</v>
      </c>
      <c r="B2" s="504"/>
      <c r="C2" s="42" t="s">
        <v>58</v>
      </c>
      <c r="D2" s="37"/>
      <c r="E2" s="38"/>
      <c r="F2" s="38"/>
      <c r="G2" s="38"/>
      <c r="H2" s="44"/>
      <c r="I2" s="44"/>
      <c r="J2" s="44"/>
      <c r="K2" s="44"/>
    </row>
    <row r="3" spans="1:15" ht="24" customHeight="1">
      <c r="A3" s="536" t="s">
        <v>244</v>
      </c>
      <c r="B3" s="537"/>
      <c r="C3" s="537"/>
      <c r="D3" s="537"/>
      <c r="E3" s="537"/>
      <c r="F3" s="537"/>
      <c r="G3" s="537"/>
      <c r="H3" s="537"/>
      <c r="I3" s="537"/>
      <c r="J3" s="537"/>
      <c r="K3" s="537"/>
    </row>
    <row r="4" spans="1:15" ht="51">
      <c r="A4" s="45" t="s">
        <v>26</v>
      </c>
      <c r="B4" s="46" t="s">
        <v>27</v>
      </c>
      <c r="C4" s="46" t="s">
        <v>28</v>
      </c>
      <c r="D4" s="47" t="s">
        <v>192</v>
      </c>
      <c r="E4" s="41" t="s">
        <v>35</v>
      </c>
      <c r="F4" s="41" t="s">
        <v>2</v>
      </c>
      <c r="G4" s="41" t="s">
        <v>166</v>
      </c>
      <c r="H4" s="41" t="s">
        <v>167</v>
      </c>
      <c r="I4" s="41" t="s">
        <v>2</v>
      </c>
      <c r="J4" s="41" t="s">
        <v>37</v>
      </c>
      <c r="K4" s="41" t="s">
        <v>185</v>
      </c>
    </row>
    <row r="5" spans="1:15">
      <c r="A5" s="48" t="s">
        <v>253</v>
      </c>
      <c r="B5" s="48"/>
      <c r="C5" s="49"/>
      <c r="D5" s="50"/>
      <c r="E5" s="51"/>
      <c r="F5" s="51"/>
      <c r="G5" s="51"/>
      <c r="H5" s="51"/>
      <c r="I5" s="52"/>
      <c r="J5" s="52"/>
      <c r="K5" s="92"/>
    </row>
    <row r="6" spans="1:15" ht="15.75">
      <c r="A6" s="53">
        <v>1.1000000000000001</v>
      </c>
      <c r="B6" s="54" t="s">
        <v>22</v>
      </c>
      <c r="C6" s="55" t="s">
        <v>406</v>
      </c>
      <c r="D6" s="56" t="s">
        <v>182</v>
      </c>
      <c r="E6" s="350">
        <f>'I rok'!Y11</f>
        <v>200</v>
      </c>
      <c r="F6" s="350">
        <f>'I rok'!Z11</f>
        <v>80</v>
      </c>
      <c r="G6" s="57">
        <f>'I rok'!AA11</f>
        <v>0</v>
      </c>
      <c r="H6" s="57">
        <f>'I rok'!AB11</f>
        <v>120</v>
      </c>
      <c r="I6" s="57">
        <f>'I rok'!AC11</f>
        <v>0</v>
      </c>
      <c r="J6" s="350">
        <f>'I rok'!AD11</f>
        <v>350</v>
      </c>
      <c r="K6" s="350">
        <f>'I rok'!AE11</f>
        <v>14</v>
      </c>
    </row>
    <row r="7" spans="1:15" ht="15.75">
      <c r="A7" s="58">
        <v>1.2</v>
      </c>
      <c r="B7" s="59" t="s">
        <v>23</v>
      </c>
      <c r="C7" s="60" t="s">
        <v>407</v>
      </c>
      <c r="D7" s="61" t="s">
        <v>182</v>
      </c>
      <c r="E7" s="350">
        <f>'I rok'!Y12</f>
        <v>90</v>
      </c>
      <c r="F7" s="57">
        <f>'I rok'!Z12</f>
        <v>35</v>
      </c>
      <c r="G7" s="350">
        <f>'I rok'!AA12</f>
        <v>25</v>
      </c>
      <c r="H7" s="57">
        <f>'I rok'!AB12</f>
        <v>30</v>
      </c>
      <c r="I7" s="57">
        <f>'I rok'!AC12</f>
        <v>0</v>
      </c>
      <c r="J7" s="350">
        <f>'I rok'!AD12</f>
        <v>150</v>
      </c>
      <c r="K7" s="350">
        <f>'I rok'!AE12</f>
        <v>6</v>
      </c>
    </row>
    <row r="8" spans="1:15">
      <c r="A8" s="513" t="s">
        <v>24</v>
      </c>
      <c r="B8" s="514"/>
      <c r="C8" s="514"/>
      <c r="D8" s="515"/>
      <c r="E8" s="351">
        <f>SUM(E6:E7)</f>
        <v>290</v>
      </c>
      <c r="F8" s="63">
        <v>110</v>
      </c>
      <c r="G8" s="63">
        <v>95</v>
      </c>
      <c r="H8" s="63">
        <v>125</v>
      </c>
      <c r="I8" s="63">
        <v>0</v>
      </c>
      <c r="J8" s="351">
        <f>SUM(J6:J7)</f>
        <v>500</v>
      </c>
      <c r="K8" s="351">
        <f>SUM(K6:K7)</f>
        <v>20</v>
      </c>
    </row>
    <row r="9" spans="1:15">
      <c r="A9" s="48" t="s">
        <v>254</v>
      </c>
      <c r="B9" s="48"/>
      <c r="C9" s="49"/>
      <c r="D9" s="50"/>
      <c r="E9" s="51"/>
      <c r="F9" s="51"/>
      <c r="G9" s="51"/>
      <c r="H9" s="51"/>
      <c r="I9" s="51"/>
      <c r="J9" s="51"/>
      <c r="K9" s="51"/>
      <c r="L9" s="83"/>
    </row>
    <row r="10" spans="1:15" ht="20.25" customHeight="1">
      <c r="A10" s="53">
        <v>2.1</v>
      </c>
      <c r="B10" s="54" t="s">
        <v>62</v>
      </c>
      <c r="C10" s="55" t="s">
        <v>408</v>
      </c>
      <c r="D10" s="56" t="s">
        <v>173</v>
      </c>
      <c r="E10" s="350">
        <f>'II rok'!Y11</f>
        <v>45</v>
      </c>
      <c r="F10" s="57">
        <f>'II rok'!Z11</f>
        <v>25</v>
      </c>
      <c r="G10" s="350">
        <f>'II rok'!AA11</f>
        <v>10</v>
      </c>
      <c r="H10" s="57">
        <f>'II rok'!AB11</f>
        <v>0</v>
      </c>
      <c r="I10" s="350">
        <f>'II rok'!AC11</f>
        <v>10</v>
      </c>
      <c r="J10" s="350">
        <f>'II rok'!AD11</f>
        <v>75</v>
      </c>
      <c r="K10" s="350">
        <f>'II rok'!AE11</f>
        <v>3</v>
      </c>
      <c r="L10" s="43"/>
      <c r="O10" s="242"/>
    </row>
    <row r="11" spans="1:15" ht="20.25" customHeight="1">
      <c r="A11" s="58">
        <v>2.2000000000000002</v>
      </c>
      <c r="B11" s="54" t="s">
        <v>390</v>
      </c>
      <c r="C11" s="60" t="s">
        <v>409</v>
      </c>
      <c r="D11" s="359" t="s">
        <v>182</v>
      </c>
      <c r="E11" s="352">
        <f>'I rok'!Y15</f>
        <v>60</v>
      </c>
      <c r="F11" s="352">
        <f>'I rok'!Z15</f>
        <v>30</v>
      </c>
      <c r="G11" s="62">
        <f>'I rok'!AA15</f>
        <v>10</v>
      </c>
      <c r="H11" s="62">
        <f>'I rok'!AB15</f>
        <v>0</v>
      </c>
      <c r="I11" s="62">
        <f>'I rok'!AC15</f>
        <v>20</v>
      </c>
      <c r="J11" s="352">
        <f>'I rok'!AD15</f>
        <v>100</v>
      </c>
      <c r="K11" s="352">
        <f>'I rok'!AE15</f>
        <v>4</v>
      </c>
      <c r="L11" s="43"/>
    </row>
    <row r="12" spans="1:15" ht="20.25" customHeight="1">
      <c r="A12" s="58">
        <v>2.2999999999999998</v>
      </c>
      <c r="B12" s="54" t="s">
        <v>40</v>
      </c>
      <c r="C12" s="60" t="s">
        <v>410</v>
      </c>
      <c r="D12" s="61">
        <v>1</v>
      </c>
      <c r="E12" s="352">
        <f>'I rok'!Y16</f>
        <v>40</v>
      </c>
      <c r="F12" s="352">
        <f>'I rok'!Z16</f>
        <v>20</v>
      </c>
      <c r="G12" s="62">
        <f>'I rok'!AA16</f>
        <v>0</v>
      </c>
      <c r="H12" s="62">
        <f>'I rok'!AB16</f>
        <v>0</v>
      </c>
      <c r="I12" s="62">
        <f>'I rok'!AC16</f>
        <v>20</v>
      </c>
      <c r="J12" s="352">
        <f>'I rok'!AD16</f>
        <v>75</v>
      </c>
      <c r="K12" s="352">
        <f>'I rok'!AE16</f>
        <v>3</v>
      </c>
      <c r="L12" s="43"/>
    </row>
    <row r="13" spans="1:15" ht="20.25" customHeight="1">
      <c r="A13" s="58">
        <v>2.4</v>
      </c>
      <c r="B13" s="54" t="s">
        <v>63</v>
      </c>
      <c r="C13" s="60" t="s">
        <v>471</v>
      </c>
      <c r="D13" s="61">
        <v>3</v>
      </c>
      <c r="E13" s="352">
        <f>'II rok'!Y12</f>
        <v>50</v>
      </c>
      <c r="F13" s="352">
        <f>'II rok'!Z12</f>
        <v>30</v>
      </c>
      <c r="G13" s="62">
        <f>'II rok'!AA12</f>
        <v>0</v>
      </c>
      <c r="H13" s="62">
        <f>'II rok'!AB12</f>
        <v>0</v>
      </c>
      <c r="I13" s="62">
        <f>'II rok'!AC12</f>
        <v>20</v>
      </c>
      <c r="J13" s="352">
        <f>'II rok'!AD12</f>
        <v>75</v>
      </c>
      <c r="K13" s="352">
        <f>'II rok'!AE12</f>
        <v>3</v>
      </c>
      <c r="L13" s="43"/>
    </row>
    <row r="14" spans="1:15" ht="20.25" customHeight="1">
      <c r="A14" s="58">
        <v>2.5</v>
      </c>
      <c r="B14" s="54" t="s">
        <v>64</v>
      </c>
      <c r="C14" s="60" t="s">
        <v>472</v>
      </c>
      <c r="D14" s="61" t="s">
        <v>171</v>
      </c>
      <c r="E14" s="352">
        <f>'II rok'!Y13</f>
        <v>150</v>
      </c>
      <c r="F14" s="62">
        <f>'II rok'!Z13</f>
        <v>60</v>
      </c>
      <c r="G14" s="62">
        <f>'II rok'!AA13</f>
        <v>50</v>
      </c>
      <c r="H14" s="62">
        <f>'II rok'!AB13</f>
        <v>0</v>
      </c>
      <c r="I14" s="352">
        <f>'II rok'!AC13</f>
        <v>40</v>
      </c>
      <c r="J14" s="352">
        <f>'II rok'!AD13</f>
        <v>300</v>
      </c>
      <c r="K14" s="352">
        <f>'II rok'!AE13</f>
        <v>12</v>
      </c>
      <c r="L14" s="43"/>
    </row>
    <row r="15" spans="1:15" ht="23.25" customHeight="1">
      <c r="A15" s="58">
        <v>2.6</v>
      </c>
      <c r="B15" s="54" t="s">
        <v>41</v>
      </c>
      <c r="C15" s="60" t="s">
        <v>473</v>
      </c>
      <c r="D15" s="61" t="s">
        <v>182</v>
      </c>
      <c r="E15" s="62">
        <f>'I rok'!Y17</f>
        <v>75</v>
      </c>
      <c r="F15" s="62">
        <f>'I rok'!Z17</f>
        <v>40</v>
      </c>
      <c r="G15" s="62">
        <f>'I rok'!AA17</f>
        <v>35</v>
      </c>
      <c r="H15" s="62">
        <f>'I rok'!AB17</f>
        <v>0</v>
      </c>
      <c r="I15" s="62">
        <f>'I rok'!AC17</f>
        <v>0</v>
      </c>
      <c r="J15" s="62">
        <f>'I rok'!AD17</f>
        <v>150</v>
      </c>
      <c r="K15" s="62">
        <f>'I rok'!AE17</f>
        <v>6</v>
      </c>
      <c r="L15" s="43"/>
      <c r="O15" s="60"/>
    </row>
    <row r="16" spans="1:15" ht="15.75">
      <c r="A16" s="58">
        <v>2.7</v>
      </c>
      <c r="B16" s="54" t="s">
        <v>42</v>
      </c>
      <c r="C16" s="60" t="s">
        <v>474</v>
      </c>
      <c r="D16" s="359" t="s">
        <v>174</v>
      </c>
      <c r="E16" s="62">
        <f>'I rok'!Y18</f>
        <v>40</v>
      </c>
      <c r="F16" s="62">
        <f>'I rok'!Z18</f>
        <v>0</v>
      </c>
      <c r="G16" s="62">
        <f>'I rok'!AA18</f>
        <v>20</v>
      </c>
      <c r="H16" s="62">
        <f>'I rok'!AB18</f>
        <v>20</v>
      </c>
      <c r="I16" s="62">
        <f>'I rok'!AC18</f>
        <v>0</v>
      </c>
      <c r="J16" s="62">
        <f>'I rok'!AD18</f>
        <v>75</v>
      </c>
      <c r="K16" s="62">
        <f>'I rok'!AE18</f>
        <v>3</v>
      </c>
      <c r="L16" s="43"/>
    </row>
    <row r="17" spans="1:12" s="93" customFormat="1" ht="31.5">
      <c r="A17" s="105">
        <v>2.8</v>
      </c>
      <c r="B17" s="59" t="s">
        <v>211</v>
      </c>
      <c r="C17" s="60" t="s">
        <v>475</v>
      </c>
      <c r="D17" s="61" t="s">
        <v>4</v>
      </c>
      <c r="E17" s="106">
        <f>'V rok'!Y11</f>
        <v>20</v>
      </c>
      <c r="F17" s="106">
        <f>'V rok'!Z11</f>
        <v>10</v>
      </c>
      <c r="G17" s="106">
        <f>'V rok'!AA11</f>
        <v>10</v>
      </c>
      <c r="H17" s="106">
        <f>'V rok'!AB11</f>
        <v>0</v>
      </c>
      <c r="I17" s="106">
        <f>'V rok'!AC11</f>
        <v>0</v>
      </c>
      <c r="J17" s="106">
        <f>'V rok'!AD11</f>
        <v>25</v>
      </c>
      <c r="K17" s="106">
        <f>'V rok'!AE11</f>
        <v>1</v>
      </c>
      <c r="L17" s="43"/>
    </row>
    <row r="18" spans="1:12">
      <c r="A18" s="513" t="s">
        <v>24</v>
      </c>
      <c r="B18" s="514"/>
      <c r="C18" s="514"/>
      <c r="D18" s="515"/>
      <c r="E18" s="351">
        <f>SUM(E10:E17)</f>
        <v>480</v>
      </c>
      <c r="F18" s="351">
        <f t="shared" ref="F18:K18" si="0">SUM(F10:F17)</f>
        <v>215</v>
      </c>
      <c r="G18" s="351">
        <f t="shared" si="0"/>
        <v>135</v>
      </c>
      <c r="H18" s="63">
        <f t="shared" si="0"/>
        <v>20</v>
      </c>
      <c r="I18" s="351">
        <f t="shared" si="0"/>
        <v>110</v>
      </c>
      <c r="J18" s="351">
        <f t="shared" si="0"/>
        <v>875</v>
      </c>
      <c r="K18" s="351">
        <f t="shared" si="0"/>
        <v>35</v>
      </c>
      <c r="L18" s="43"/>
    </row>
    <row r="19" spans="1:12">
      <c r="A19" s="48" t="s">
        <v>257</v>
      </c>
      <c r="B19" s="48"/>
      <c r="C19" s="49"/>
      <c r="D19" s="50"/>
      <c r="E19" s="51"/>
      <c r="F19" s="51"/>
      <c r="G19" s="51"/>
      <c r="H19" s="51"/>
      <c r="I19" s="51"/>
      <c r="J19" s="51"/>
      <c r="K19" s="51"/>
      <c r="L19" s="93"/>
    </row>
    <row r="20" spans="1:12" ht="24.75" customHeight="1">
      <c r="A20" s="53">
        <v>3.1</v>
      </c>
      <c r="B20" s="54" t="s">
        <v>65</v>
      </c>
      <c r="C20" s="55" t="s">
        <v>476</v>
      </c>
      <c r="D20" s="56">
        <v>3</v>
      </c>
      <c r="E20" s="350">
        <f>'II rok'!Y16</f>
        <v>50</v>
      </c>
      <c r="F20" s="350">
        <f>'II rok'!Z16</f>
        <v>20</v>
      </c>
      <c r="G20" s="57">
        <f>'II rok'!AA16</f>
        <v>20</v>
      </c>
      <c r="H20" s="57">
        <f>'II rok'!AB16</f>
        <v>0</v>
      </c>
      <c r="I20" s="350">
        <f>'II rok'!AC16</f>
        <v>10</v>
      </c>
      <c r="J20" s="350">
        <f>'II rok'!AD16</f>
        <v>100</v>
      </c>
      <c r="K20" s="350">
        <f>'II rok'!AE16</f>
        <v>4</v>
      </c>
      <c r="L20" s="93"/>
    </row>
    <row r="21" spans="1:12" ht="24.75" customHeight="1">
      <c r="A21" s="58">
        <v>3.2</v>
      </c>
      <c r="B21" s="54" t="s">
        <v>320</v>
      </c>
      <c r="C21" s="60" t="s">
        <v>477</v>
      </c>
      <c r="D21" s="61" t="s">
        <v>171</v>
      </c>
      <c r="E21" s="57">
        <f>'II rok'!Y17</f>
        <v>110</v>
      </c>
      <c r="F21" s="57">
        <f>'II rok'!Z17</f>
        <v>35</v>
      </c>
      <c r="G21" s="57">
        <f>'II rok'!AA17</f>
        <v>40</v>
      </c>
      <c r="H21" s="57">
        <f>'II rok'!AB17</f>
        <v>0</v>
      </c>
      <c r="I21" s="57">
        <f>'II rok'!AC17</f>
        <v>35</v>
      </c>
      <c r="J21" s="57">
        <f>'II rok'!AD17</f>
        <v>200</v>
      </c>
      <c r="K21" s="57">
        <f>'II rok'!AE17</f>
        <v>8</v>
      </c>
      <c r="L21" s="43"/>
    </row>
    <row r="22" spans="1:12" ht="24.75" customHeight="1">
      <c r="A22" s="58">
        <v>3.3</v>
      </c>
      <c r="B22" s="54" t="s">
        <v>66</v>
      </c>
      <c r="C22" s="60" t="s">
        <v>478</v>
      </c>
      <c r="D22" s="61" t="s">
        <v>13</v>
      </c>
      <c r="E22" s="57">
        <f>'II rok'!Y18</f>
        <v>40</v>
      </c>
      <c r="F22" s="350">
        <f>'II rok'!Z18</f>
        <v>20</v>
      </c>
      <c r="G22" s="350">
        <f>'II rok'!AA18</f>
        <v>20</v>
      </c>
      <c r="H22" s="57">
        <f>'II rok'!AB18</f>
        <v>0</v>
      </c>
      <c r="I22" s="350">
        <f>'II rok'!AC18</f>
        <v>0</v>
      </c>
      <c r="J22" s="57">
        <f>'II rok'!AD18</f>
        <v>75</v>
      </c>
      <c r="K22" s="57">
        <f>'II rok'!AE18</f>
        <v>3</v>
      </c>
    </row>
    <row r="23" spans="1:12" ht="24.75" customHeight="1">
      <c r="A23" s="58">
        <v>3.4</v>
      </c>
      <c r="B23" s="54" t="s">
        <v>84</v>
      </c>
      <c r="C23" s="60" t="s">
        <v>479</v>
      </c>
      <c r="D23" s="61" t="s">
        <v>172</v>
      </c>
      <c r="E23" s="62">
        <f>'III rok'!Y11</f>
        <v>130</v>
      </c>
      <c r="F23" s="62">
        <f>'III rok'!Z11</f>
        <v>40</v>
      </c>
      <c r="G23" s="62">
        <f>'III rok'!AA11</f>
        <v>90</v>
      </c>
      <c r="H23" s="62">
        <f>'III rok'!AB11</f>
        <v>0</v>
      </c>
      <c r="I23" s="62">
        <f>'III rok'!AC11</f>
        <v>0</v>
      </c>
      <c r="J23" s="352">
        <f>'III rok'!AD11</f>
        <v>225</v>
      </c>
      <c r="K23" s="352">
        <f>'III rok'!AE11</f>
        <v>9</v>
      </c>
    </row>
    <row r="24" spans="1:12" ht="24.75" customHeight="1">
      <c r="A24" s="58">
        <v>3.5</v>
      </c>
      <c r="B24" s="54" t="s">
        <v>85</v>
      </c>
      <c r="C24" s="60" t="s">
        <v>480</v>
      </c>
      <c r="D24" s="61" t="s">
        <v>172</v>
      </c>
      <c r="E24" s="62">
        <f>'III rok'!Y12</f>
        <v>125</v>
      </c>
      <c r="F24" s="62">
        <f>'III rok'!Z12</f>
        <v>45</v>
      </c>
      <c r="G24" s="62">
        <f>'III rok'!AA12</f>
        <v>80</v>
      </c>
      <c r="H24" s="62">
        <f>'III rok'!AB12</f>
        <v>0</v>
      </c>
      <c r="I24" s="62">
        <f>'III rok'!AC12</f>
        <v>0</v>
      </c>
      <c r="J24" s="352">
        <f>'III rok'!AD12</f>
        <v>225</v>
      </c>
      <c r="K24" s="352">
        <f>'III rok'!AE12</f>
        <v>9</v>
      </c>
    </row>
    <row r="25" spans="1:12" s="93" customFormat="1" ht="24.75" customHeight="1">
      <c r="A25" s="105">
        <v>3.6</v>
      </c>
      <c r="B25" s="59" t="s">
        <v>72</v>
      </c>
      <c r="C25" s="60" t="s">
        <v>481</v>
      </c>
      <c r="D25" s="61" t="s">
        <v>13</v>
      </c>
      <c r="E25" s="106">
        <f>'II rok'!Y19</f>
        <v>15</v>
      </c>
      <c r="F25" s="106">
        <f>'II rok'!Z19</f>
        <v>15</v>
      </c>
      <c r="G25" s="106">
        <f>'II rok'!AA19</f>
        <v>0</v>
      </c>
      <c r="H25" s="106">
        <f>'II rok'!AB19</f>
        <v>0</v>
      </c>
      <c r="I25" s="106">
        <f>'II rok'!AC19</f>
        <v>0</v>
      </c>
      <c r="J25" s="106">
        <f>'II rok'!AD19</f>
        <v>25</v>
      </c>
      <c r="K25" s="106">
        <f>'II rok'!AE19</f>
        <v>1</v>
      </c>
    </row>
    <row r="26" spans="1:12" s="93" customFormat="1" ht="24.75" customHeight="1">
      <c r="A26" s="105">
        <v>3.7</v>
      </c>
      <c r="B26" s="54" t="s">
        <v>83</v>
      </c>
      <c r="C26" s="60" t="s">
        <v>482</v>
      </c>
      <c r="D26" s="112" t="s">
        <v>172</v>
      </c>
      <c r="E26" s="353">
        <f>'III rok'!$Y$13</f>
        <v>80</v>
      </c>
      <c r="F26" s="353">
        <f>'III rok'!$Z$13</f>
        <v>40</v>
      </c>
      <c r="G26" s="106">
        <f>'III rok'!AA13</f>
        <v>40</v>
      </c>
      <c r="H26" s="106">
        <f>'III rok'!AB13</f>
        <v>0</v>
      </c>
      <c r="I26" s="106">
        <f>'III rok'!AC13</f>
        <v>0</v>
      </c>
      <c r="J26" s="353">
        <f>'III rok'!AD13</f>
        <v>150</v>
      </c>
      <c r="K26" s="353">
        <f>'III rok'!AE13</f>
        <v>6</v>
      </c>
      <c r="L26" s="331"/>
    </row>
    <row r="27" spans="1:12">
      <c r="A27" s="513" t="s">
        <v>24</v>
      </c>
      <c r="B27" s="514"/>
      <c r="C27" s="514"/>
      <c r="D27" s="515"/>
      <c r="E27" s="351">
        <f t="shared" ref="E27:K27" si="1">SUM(E20:E26)</f>
        <v>550</v>
      </c>
      <c r="F27" s="351">
        <f t="shared" si="1"/>
        <v>215</v>
      </c>
      <c r="G27" s="351">
        <f t="shared" si="1"/>
        <v>290</v>
      </c>
      <c r="H27" s="63">
        <f t="shared" si="1"/>
        <v>0</v>
      </c>
      <c r="I27" s="351">
        <f t="shared" si="1"/>
        <v>45</v>
      </c>
      <c r="J27" s="351">
        <f t="shared" si="1"/>
        <v>1000</v>
      </c>
      <c r="K27" s="351">
        <f t="shared" si="1"/>
        <v>40</v>
      </c>
    </row>
    <row r="28" spans="1:12" ht="25.5" customHeight="1">
      <c r="A28" s="354" t="s">
        <v>562</v>
      </c>
      <c r="B28" s="355"/>
      <c r="C28" s="356"/>
      <c r="D28" s="357"/>
      <c r="E28" s="358"/>
      <c r="F28" s="358"/>
      <c r="G28" s="358"/>
      <c r="H28" s="358"/>
      <c r="I28" s="358"/>
      <c r="J28" s="358"/>
      <c r="K28" s="358"/>
    </row>
    <row r="29" spans="1:12" ht="23.25" customHeight="1">
      <c r="A29" s="64">
        <v>4.0999999999999996</v>
      </c>
      <c r="B29" s="54" t="s">
        <v>43</v>
      </c>
      <c r="C29" s="55" t="s">
        <v>483</v>
      </c>
      <c r="D29" s="56">
        <v>2</v>
      </c>
      <c r="E29" s="350">
        <f>'I rok'!Y21</f>
        <v>20</v>
      </c>
      <c r="F29" s="350">
        <f>'I rok'!Z21</f>
        <v>20</v>
      </c>
      <c r="G29" s="57">
        <f>'I rok'!AA21</f>
        <v>0</v>
      </c>
      <c r="H29" s="57">
        <f>'I rok'!AB21</f>
        <v>0</v>
      </c>
      <c r="I29" s="57">
        <f>'I rok'!AC21</f>
        <v>0</v>
      </c>
      <c r="J29" s="350">
        <f>'I rok'!AD21</f>
        <v>50</v>
      </c>
      <c r="K29" s="350">
        <f>'I rok'!AE21</f>
        <v>2</v>
      </c>
    </row>
    <row r="30" spans="1:12" ht="23.25" customHeight="1">
      <c r="A30" s="58">
        <v>4.2</v>
      </c>
      <c r="B30" s="54" t="s">
        <v>44</v>
      </c>
      <c r="C30" s="60" t="s">
        <v>484</v>
      </c>
      <c r="D30" s="373" t="s">
        <v>180</v>
      </c>
      <c r="E30" s="350">
        <f>'I rok'!Y22</f>
        <v>25</v>
      </c>
      <c r="F30" s="369">
        <f>'I rok'!Z22</f>
        <v>15</v>
      </c>
      <c r="G30" s="350">
        <f>'I rok'!AA22</f>
        <v>10</v>
      </c>
      <c r="H30" s="57">
        <f>'I rok'!AB22</f>
        <v>0</v>
      </c>
      <c r="I30" s="57">
        <f>'I rok'!AC22</f>
        <v>0</v>
      </c>
      <c r="J30" s="350">
        <f>'I rok'!AD22</f>
        <v>50</v>
      </c>
      <c r="K30" s="350">
        <f>'I rok'!AE22</f>
        <v>2</v>
      </c>
    </row>
    <row r="31" spans="1:12" ht="23.25" customHeight="1">
      <c r="A31" s="65">
        <v>4.3</v>
      </c>
      <c r="B31" s="54" t="s">
        <v>45</v>
      </c>
      <c r="C31" s="60" t="s">
        <v>485</v>
      </c>
      <c r="D31" s="359" t="s">
        <v>180</v>
      </c>
      <c r="E31" s="57">
        <f>'I rok'!Y23</f>
        <v>15</v>
      </c>
      <c r="F31" s="57">
        <f>'I rok'!Z23</f>
        <v>15</v>
      </c>
      <c r="G31" s="57">
        <f>'I rok'!AA23</f>
        <v>0</v>
      </c>
      <c r="H31" s="57">
        <f>'I rok'!AB23</f>
        <v>0</v>
      </c>
      <c r="I31" s="57">
        <f>'I rok'!AC23</f>
        <v>0</v>
      </c>
      <c r="J31" s="57">
        <f>'I rok'!AD23</f>
        <v>25</v>
      </c>
      <c r="K31" s="57">
        <f>'I rok'!AE23</f>
        <v>1</v>
      </c>
    </row>
    <row r="32" spans="1:12" ht="23.25" customHeight="1">
      <c r="A32" s="58">
        <v>4.4000000000000004</v>
      </c>
      <c r="B32" s="54" t="s">
        <v>46</v>
      </c>
      <c r="C32" s="60" t="s">
        <v>486</v>
      </c>
      <c r="D32" s="359" t="s">
        <v>15</v>
      </c>
      <c r="E32" s="57">
        <f>'III rok'!Y16</f>
        <v>15</v>
      </c>
      <c r="F32" s="57">
        <f>'III rok'!Z16</f>
        <v>15</v>
      </c>
      <c r="G32" s="57">
        <f>'III rok'!AA16</f>
        <v>0</v>
      </c>
      <c r="H32" s="57">
        <f>'III rok'!AB16</f>
        <v>0</v>
      </c>
      <c r="I32" s="57">
        <f>'III rok'!AC16</f>
        <v>0</v>
      </c>
      <c r="J32" s="57">
        <f>'III rok'!AD16</f>
        <v>25</v>
      </c>
      <c r="K32" s="57">
        <f>'III rok'!AE16</f>
        <v>1</v>
      </c>
    </row>
    <row r="33" spans="1:11" ht="23.25" customHeight="1">
      <c r="A33" s="64">
        <v>4.5</v>
      </c>
      <c r="B33" s="54" t="s">
        <v>47</v>
      </c>
      <c r="C33" s="60" t="s">
        <v>487</v>
      </c>
      <c r="D33" s="61" t="s">
        <v>174</v>
      </c>
      <c r="E33" s="57">
        <f>'I rok'!Y24</f>
        <v>30</v>
      </c>
      <c r="F33" s="57">
        <f>'I rok'!Z24</f>
        <v>30</v>
      </c>
      <c r="G33" s="57">
        <f>'I rok'!AA24</f>
        <v>0</v>
      </c>
      <c r="H33" s="57">
        <f>'I rok'!AB24</f>
        <v>0</v>
      </c>
      <c r="I33" s="57">
        <f>'I rok'!AC24</f>
        <v>0</v>
      </c>
      <c r="J33" s="57">
        <f>'I rok'!AD24</f>
        <v>50</v>
      </c>
      <c r="K33" s="67">
        <f>'I rok'!AE24</f>
        <v>2</v>
      </c>
    </row>
    <row r="34" spans="1:11" s="93" customFormat="1" ht="31.5" customHeight="1">
      <c r="A34" s="107" t="s">
        <v>212</v>
      </c>
      <c r="B34" s="59" t="s">
        <v>213</v>
      </c>
      <c r="C34" s="60" t="s">
        <v>488</v>
      </c>
      <c r="D34" s="61" t="s">
        <v>13</v>
      </c>
      <c r="E34" s="57">
        <f>'II rok'!Y22</f>
        <v>30</v>
      </c>
      <c r="F34" s="57">
        <f>'II rok'!Z22</f>
        <v>20</v>
      </c>
      <c r="G34" s="57">
        <f>'II rok'!AA22</f>
        <v>10</v>
      </c>
      <c r="H34" s="57">
        <f>'II rok'!AB22</f>
        <v>0</v>
      </c>
      <c r="I34" s="57">
        <f>'II rok'!AC22</f>
        <v>0</v>
      </c>
      <c r="J34" s="57">
        <f>'II rok'!AD22</f>
        <v>50</v>
      </c>
      <c r="K34" s="57">
        <f>'II rok'!AE22</f>
        <v>2</v>
      </c>
    </row>
    <row r="35" spans="1:11" s="93" customFormat="1" ht="31.5" customHeight="1">
      <c r="A35" s="79" t="s">
        <v>271</v>
      </c>
      <c r="B35" s="54" t="s">
        <v>113</v>
      </c>
      <c r="C35" s="60" t="s">
        <v>489</v>
      </c>
      <c r="D35" s="61" t="s">
        <v>174</v>
      </c>
      <c r="E35" s="69">
        <f>'I rok'!Y25</f>
        <v>50</v>
      </c>
      <c r="F35" s="69">
        <f>'I rok'!Z25</f>
        <v>0</v>
      </c>
      <c r="G35" s="69">
        <f>'I rok'!AA25</f>
        <v>50</v>
      </c>
      <c r="H35" s="69">
        <f>'I rok'!AB25</f>
        <v>0</v>
      </c>
      <c r="I35" s="69">
        <f>'I rok'!AC25</f>
        <v>0</v>
      </c>
      <c r="J35" s="69">
        <f>'I rok'!AD25</f>
        <v>60</v>
      </c>
      <c r="K35" s="69">
        <f>'I rok'!AE25</f>
        <v>2</v>
      </c>
    </row>
    <row r="36" spans="1:11" s="93" customFormat="1" ht="31.5" customHeight="1">
      <c r="A36" s="79" t="s">
        <v>272</v>
      </c>
      <c r="B36" s="89" t="s">
        <v>181</v>
      </c>
      <c r="C36" s="60" t="s">
        <v>490</v>
      </c>
      <c r="D36" s="61" t="s">
        <v>171</v>
      </c>
      <c r="E36" s="69">
        <f>'II rok'!Y23</f>
        <v>50</v>
      </c>
      <c r="F36" s="69">
        <f>'II rok'!Z23</f>
        <v>0</v>
      </c>
      <c r="G36" s="69">
        <f>'II rok'!AA23</f>
        <v>50</v>
      </c>
      <c r="H36" s="69">
        <f>'II rok'!AB23</f>
        <v>0</v>
      </c>
      <c r="I36" s="69">
        <f>'II rok'!AC23</f>
        <v>0</v>
      </c>
      <c r="J36" s="69">
        <f>'II rok'!AD23</f>
        <v>100</v>
      </c>
      <c r="K36" s="352">
        <f>'II rok'!AE23</f>
        <v>4</v>
      </c>
    </row>
    <row r="37" spans="1:11" s="93" customFormat="1" ht="31.5" customHeight="1">
      <c r="A37" s="79" t="s">
        <v>273</v>
      </c>
      <c r="B37" s="89" t="s">
        <v>191</v>
      </c>
      <c r="C37" s="60" t="s">
        <v>491</v>
      </c>
      <c r="D37" s="61" t="s">
        <v>172</v>
      </c>
      <c r="E37" s="69">
        <f>'III rok'!Y17</f>
        <v>40</v>
      </c>
      <c r="F37" s="69">
        <f>'III rok'!Z17</f>
        <v>0</v>
      </c>
      <c r="G37" s="69">
        <f>'III rok'!AA17</f>
        <v>40</v>
      </c>
      <c r="H37" s="69">
        <f>'III rok'!AB17</f>
        <v>0</v>
      </c>
      <c r="I37" s="69">
        <f>'III rok'!AC17</f>
        <v>0</v>
      </c>
      <c r="J37" s="69">
        <f>'III rok'!AD17</f>
        <v>60</v>
      </c>
      <c r="K37" s="69">
        <f>'III rok'!AE17</f>
        <v>2</v>
      </c>
    </row>
    <row r="38" spans="1:11" s="93" customFormat="1" ht="31.5" customHeight="1">
      <c r="A38" s="370" t="s">
        <v>353</v>
      </c>
      <c r="B38" s="361" t="s">
        <v>354</v>
      </c>
      <c r="C38" s="109" t="s">
        <v>492</v>
      </c>
      <c r="D38" s="359" t="s">
        <v>15</v>
      </c>
      <c r="E38" s="352">
        <f>'III rok'!Y18</f>
        <v>30</v>
      </c>
      <c r="F38" s="352">
        <f>'III rok'!Z18</f>
        <v>0</v>
      </c>
      <c r="G38" s="352">
        <f>'III rok'!AA18</f>
        <v>10</v>
      </c>
      <c r="H38" s="352">
        <f>'III rok'!AB18</f>
        <v>20</v>
      </c>
      <c r="I38" s="352">
        <f>'III rok'!AC18</f>
        <v>0</v>
      </c>
      <c r="J38" s="352">
        <f>'III rok'!AD18</f>
        <v>50</v>
      </c>
      <c r="K38" s="352">
        <f>'III rok'!AE18</f>
        <v>2</v>
      </c>
    </row>
    <row r="39" spans="1:11">
      <c r="A39" s="513" t="s">
        <v>24</v>
      </c>
      <c r="B39" s="514"/>
      <c r="C39" s="514"/>
      <c r="D39" s="515"/>
      <c r="E39" s="351">
        <f>SUM(E29:E38)</f>
        <v>305</v>
      </c>
      <c r="F39" s="351">
        <f>SUM(F29:F38)</f>
        <v>115</v>
      </c>
      <c r="G39" s="351">
        <f t="shared" ref="G39:J39" si="2">SUM(G29:G38)</f>
        <v>170</v>
      </c>
      <c r="H39" s="351">
        <f t="shared" si="2"/>
        <v>20</v>
      </c>
      <c r="I39" s="63">
        <f t="shared" si="2"/>
        <v>0</v>
      </c>
      <c r="J39" s="351">
        <f t="shared" si="2"/>
        <v>520</v>
      </c>
      <c r="K39" s="351">
        <f>SUM(K29:K38)</f>
        <v>20</v>
      </c>
    </row>
    <row r="40" spans="1:11">
      <c r="A40" s="48" t="s">
        <v>259</v>
      </c>
      <c r="B40" s="48"/>
      <c r="C40" s="49"/>
      <c r="D40" s="50"/>
      <c r="E40" s="51"/>
      <c r="F40" s="51"/>
      <c r="G40" s="51"/>
      <c r="H40" s="51"/>
      <c r="I40" s="51"/>
      <c r="J40" s="51"/>
      <c r="K40" s="51"/>
    </row>
    <row r="41" spans="1:11" ht="21.75" customHeight="1">
      <c r="A41" s="64">
        <v>5.0999999999999996</v>
      </c>
      <c r="B41" s="54" t="s">
        <v>86</v>
      </c>
      <c r="C41" s="55" t="s">
        <v>493</v>
      </c>
      <c r="D41" s="66" t="s">
        <v>176</v>
      </c>
      <c r="E41" s="67">
        <f>'III rok'!Y21+'IV rok'!Y11+'V rok'!Y14</f>
        <v>260</v>
      </c>
      <c r="F41" s="67">
        <f>'III rok'!Z21+'IV rok'!Z11+'V rok'!Z14</f>
        <v>75</v>
      </c>
      <c r="G41" s="67">
        <f>'III rok'!AA21+'IV rok'!AA11+'V rok'!AA14</f>
        <v>70</v>
      </c>
      <c r="H41" s="67">
        <f>'III rok'!AB21+'IV rok'!AB11+'V rok'!AB14</f>
        <v>115</v>
      </c>
      <c r="I41" s="67">
        <f>'III rok'!AC21+'IV rok'!AC11+'V rok'!AC14</f>
        <v>0</v>
      </c>
      <c r="J41" s="67">
        <f>'III rok'!AD21+'IV rok'!AD11+'V rok'!AD14</f>
        <v>400</v>
      </c>
      <c r="K41" s="67">
        <f>'III rok'!AE21+'IV rok'!AE11+'V rok'!AE14</f>
        <v>16</v>
      </c>
    </row>
    <row r="42" spans="1:11" ht="21.75" customHeight="1">
      <c r="A42" s="65">
        <v>5.2</v>
      </c>
      <c r="B42" s="54" t="s">
        <v>87</v>
      </c>
      <c r="C42" s="60" t="s">
        <v>494</v>
      </c>
      <c r="D42" s="68" t="s">
        <v>241</v>
      </c>
      <c r="E42" s="67">
        <f>'III rok'!Y22+'IV rok'!Y12+'V rok'!Y15</f>
        <v>180</v>
      </c>
      <c r="F42" s="67">
        <f>'III rok'!Z22+'IV rok'!Z12+'V rok'!Z15</f>
        <v>60</v>
      </c>
      <c r="G42" s="67">
        <f>'III rok'!AA22+'IV rok'!AA12+'V rok'!AA15</f>
        <v>50</v>
      </c>
      <c r="H42" s="67">
        <f>'III rok'!AB22+'IV rok'!AB12+'V rok'!AB15</f>
        <v>70</v>
      </c>
      <c r="I42" s="67">
        <f>'III rok'!AC22+'IV rok'!AC12+'V rok'!AC15</f>
        <v>0</v>
      </c>
      <c r="J42" s="350">
        <f>'III rok'!AD22+'IV rok'!AD12+'V rok'!AD15</f>
        <v>275</v>
      </c>
      <c r="K42" s="350">
        <f>'III rok'!AE22+'IV rok'!AE12+'V rok'!AE15</f>
        <v>11</v>
      </c>
    </row>
    <row r="43" spans="1:11" s="93" customFormat="1" ht="48" customHeight="1">
      <c r="A43" s="65" t="s">
        <v>216</v>
      </c>
      <c r="B43" s="54" t="s">
        <v>214</v>
      </c>
      <c r="C43" s="60" t="s">
        <v>494</v>
      </c>
      <c r="D43" s="68" t="s">
        <v>15</v>
      </c>
      <c r="E43" s="69">
        <f>'III rok'!Y23</f>
        <v>55</v>
      </c>
      <c r="F43" s="69">
        <f>'III rok'!Z23</f>
        <v>15</v>
      </c>
      <c r="G43" s="69">
        <f>'III rok'!AA23</f>
        <v>15</v>
      </c>
      <c r="H43" s="69">
        <f>'III rok'!AB23</f>
        <v>25</v>
      </c>
      <c r="I43" s="69">
        <f>'III rok'!AC23</f>
        <v>0</v>
      </c>
      <c r="J43" s="69">
        <f>'III rok'!AD23</f>
        <v>75</v>
      </c>
      <c r="K43" s="69">
        <f>'III rok'!AE23</f>
        <v>3</v>
      </c>
    </row>
    <row r="44" spans="1:11" ht="21.75" customHeight="1">
      <c r="A44" s="65">
        <v>5.3</v>
      </c>
      <c r="B44" s="54" t="s">
        <v>111</v>
      </c>
      <c r="C44" s="60" t="s">
        <v>495</v>
      </c>
      <c r="D44" s="61">
        <v>10</v>
      </c>
      <c r="E44" s="62">
        <f>'V rok'!Y16</f>
        <v>50</v>
      </c>
      <c r="F44" s="62">
        <f>'V rok'!Z16</f>
        <v>15</v>
      </c>
      <c r="G44" s="62">
        <f>'V rok'!AA16</f>
        <v>20</v>
      </c>
      <c r="H44" s="62">
        <f>'V rok'!AB16</f>
        <v>15</v>
      </c>
      <c r="I44" s="62">
        <f>'V rok'!AC16</f>
        <v>0</v>
      </c>
      <c r="J44" s="62">
        <f>'V rok'!AD16</f>
        <v>75</v>
      </c>
      <c r="K44" s="62">
        <f>'V rok'!AE16</f>
        <v>3</v>
      </c>
    </row>
    <row r="45" spans="1:11" ht="21.75" customHeight="1">
      <c r="A45" s="65">
        <v>5.4</v>
      </c>
      <c r="B45" s="54" t="s">
        <v>96</v>
      </c>
      <c r="C45" s="60" t="s">
        <v>496</v>
      </c>
      <c r="D45" s="61">
        <v>7</v>
      </c>
      <c r="E45" s="62">
        <f>'IV rok'!Y13</f>
        <v>60</v>
      </c>
      <c r="F45" s="62">
        <f>'IV rok'!Z13</f>
        <v>15</v>
      </c>
      <c r="G45" s="62">
        <f>'IV rok'!AA13</f>
        <v>15</v>
      </c>
      <c r="H45" s="62">
        <f>'IV rok'!AB13</f>
        <v>30</v>
      </c>
      <c r="I45" s="62">
        <f>'IV rok'!AC13</f>
        <v>0</v>
      </c>
      <c r="J45" s="62">
        <f>'IV rok'!AD13</f>
        <v>100</v>
      </c>
      <c r="K45" s="62">
        <f>'IV rok'!AE13</f>
        <v>4</v>
      </c>
    </row>
    <row r="46" spans="1:11" ht="21.75" customHeight="1">
      <c r="A46" s="65">
        <v>5.5</v>
      </c>
      <c r="B46" s="54" t="s">
        <v>97</v>
      </c>
      <c r="C46" s="60" t="s">
        <v>497</v>
      </c>
      <c r="D46" s="61">
        <v>8</v>
      </c>
      <c r="E46" s="352">
        <f>'IV rok'!Y14</f>
        <v>85</v>
      </c>
      <c r="F46" s="352">
        <f>'IV rok'!Z14</f>
        <v>25</v>
      </c>
      <c r="G46" s="352">
        <f>'IV rok'!AA14</f>
        <v>35</v>
      </c>
      <c r="H46" s="62">
        <f>'IV rok'!AB14</f>
        <v>25</v>
      </c>
      <c r="I46" s="62">
        <f>'IV rok'!AC14</f>
        <v>0</v>
      </c>
      <c r="J46" s="352">
        <f>'IV rok'!AD14</f>
        <v>125</v>
      </c>
      <c r="K46" s="352">
        <f>'IV rok'!AE14</f>
        <v>5</v>
      </c>
    </row>
    <row r="47" spans="1:11" ht="21.75" customHeight="1">
      <c r="A47" s="65">
        <v>5.6</v>
      </c>
      <c r="B47" s="54" t="s">
        <v>98</v>
      </c>
      <c r="C47" s="60" t="s">
        <v>498</v>
      </c>
      <c r="D47" s="61">
        <v>7</v>
      </c>
      <c r="E47" s="352">
        <f>'IV rok'!Y15</f>
        <v>85</v>
      </c>
      <c r="F47" s="352">
        <f>'IV rok'!Z15</f>
        <v>25</v>
      </c>
      <c r="G47" s="352">
        <f>'IV rok'!AA15</f>
        <v>35</v>
      </c>
      <c r="H47" s="62">
        <f>'IV rok'!AB15</f>
        <v>25</v>
      </c>
      <c r="I47" s="62">
        <f>'IV rok'!AC15</f>
        <v>0</v>
      </c>
      <c r="J47" s="352">
        <f>'IV rok'!AD15</f>
        <v>125</v>
      </c>
      <c r="K47" s="352">
        <f>'IV rok'!AE15</f>
        <v>5</v>
      </c>
    </row>
    <row r="48" spans="1:11" ht="21.75" customHeight="1">
      <c r="A48" s="65">
        <v>5.7</v>
      </c>
      <c r="B48" s="54" t="s">
        <v>112</v>
      </c>
      <c r="C48" s="60" t="s">
        <v>499</v>
      </c>
      <c r="D48" s="61">
        <v>9</v>
      </c>
      <c r="E48" s="62">
        <f>'V rok'!Y17</f>
        <v>55</v>
      </c>
      <c r="F48" s="62">
        <f>'V rok'!Z17</f>
        <v>15</v>
      </c>
      <c r="G48" s="62">
        <f>'V rok'!AA17</f>
        <v>25</v>
      </c>
      <c r="H48" s="62">
        <f>'V rok'!AB17</f>
        <v>15</v>
      </c>
      <c r="I48" s="62">
        <f>'V rok'!AC17</f>
        <v>0</v>
      </c>
      <c r="J48" s="62">
        <f>'V rok'!AD17</f>
        <v>100</v>
      </c>
      <c r="K48" s="62">
        <f>'V rok'!AE17</f>
        <v>4</v>
      </c>
    </row>
    <row r="49" spans="1:11" ht="21.75" customHeight="1">
      <c r="A49" s="65">
        <v>5.8</v>
      </c>
      <c r="B49" s="54" t="s">
        <v>88</v>
      </c>
      <c r="C49" s="60" t="s">
        <v>544</v>
      </c>
      <c r="D49" s="61">
        <v>6</v>
      </c>
      <c r="E49" s="352">
        <f>'III rok'!Y24</f>
        <v>60</v>
      </c>
      <c r="F49" s="62">
        <f>'III rok'!Z24</f>
        <v>15</v>
      </c>
      <c r="G49" s="352">
        <f>'III rok'!AA24</f>
        <v>20</v>
      </c>
      <c r="H49" s="62">
        <f>'III rok'!AB24</f>
        <v>25</v>
      </c>
      <c r="I49" s="62">
        <f>'III rok'!AC24</f>
        <v>0</v>
      </c>
      <c r="J49" s="352">
        <f>'III rok'!AD24</f>
        <v>100</v>
      </c>
      <c r="K49" s="352">
        <f>'III rok'!AE24</f>
        <v>4</v>
      </c>
    </row>
    <row r="50" spans="1:11" ht="21.75" customHeight="1">
      <c r="A50" s="65">
        <v>5.9</v>
      </c>
      <c r="B50" s="54" t="s">
        <v>99</v>
      </c>
      <c r="C50" s="60" t="s">
        <v>543</v>
      </c>
      <c r="D50" s="61" t="s">
        <v>17</v>
      </c>
      <c r="E50" s="62">
        <f>'IV rok'!Y16</f>
        <v>50</v>
      </c>
      <c r="F50" s="62">
        <f>'IV rok'!Z16</f>
        <v>20</v>
      </c>
      <c r="G50" s="62">
        <f>'IV rok'!AA16</f>
        <v>15</v>
      </c>
      <c r="H50" s="62">
        <f>'IV rok'!AB16</f>
        <v>15</v>
      </c>
      <c r="I50" s="62">
        <f>'IV rok'!AC16</f>
        <v>0</v>
      </c>
      <c r="J50" s="62">
        <f>'IV rok'!AD16</f>
        <v>75</v>
      </c>
      <c r="K50" s="62">
        <f>'IV rok'!AE16</f>
        <v>3</v>
      </c>
    </row>
    <row r="51" spans="1:11" ht="21.75" customHeight="1">
      <c r="A51" s="70">
        <v>5.0999999999999996</v>
      </c>
      <c r="B51" s="54" t="s">
        <v>100</v>
      </c>
      <c r="C51" s="60" t="s">
        <v>542</v>
      </c>
      <c r="D51" s="61">
        <v>7</v>
      </c>
      <c r="E51" s="352">
        <f>'IV rok'!Y17</f>
        <v>70</v>
      </c>
      <c r="F51" s="352">
        <f>'IV rok'!Z17</f>
        <v>25</v>
      </c>
      <c r="G51" s="352">
        <f>'IV rok'!AA17</f>
        <v>25</v>
      </c>
      <c r="H51" s="62">
        <f>'IV rok'!AB17</f>
        <v>20</v>
      </c>
      <c r="I51" s="62">
        <f>'IV rok'!AC17</f>
        <v>0</v>
      </c>
      <c r="J51" s="352">
        <f>'IV rok'!AD17</f>
        <v>100</v>
      </c>
      <c r="K51" s="352">
        <f>'IV rok'!AE17</f>
        <v>4</v>
      </c>
    </row>
    <row r="52" spans="1:11" ht="21.75" customHeight="1">
      <c r="A52" s="70">
        <v>5.1100000000000003</v>
      </c>
      <c r="B52" s="54" t="s">
        <v>89</v>
      </c>
      <c r="C52" s="60" t="s">
        <v>541</v>
      </c>
      <c r="D52" s="61" t="s">
        <v>15</v>
      </c>
      <c r="E52" s="62">
        <f>'III rok'!Y25</f>
        <v>55</v>
      </c>
      <c r="F52" s="62">
        <f>'III rok'!Z25</f>
        <v>15</v>
      </c>
      <c r="G52" s="62">
        <f>'III rok'!AA25</f>
        <v>40</v>
      </c>
      <c r="H52" s="62">
        <f>'III rok'!AB25</f>
        <v>0</v>
      </c>
      <c r="I52" s="62">
        <f>'III rok'!AC25</f>
        <v>0</v>
      </c>
      <c r="J52" s="62">
        <f>'III rok'!AD25</f>
        <v>100</v>
      </c>
      <c r="K52" s="62">
        <f>'III rok'!AE25</f>
        <v>4</v>
      </c>
    </row>
    <row r="53" spans="1:11" s="93" customFormat="1" ht="21.75" customHeight="1">
      <c r="A53" s="70">
        <v>5.12</v>
      </c>
      <c r="B53" s="54" t="s">
        <v>101</v>
      </c>
      <c r="C53" s="60" t="s">
        <v>540</v>
      </c>
      <c r="D53" s="61" t="s">
        <v>14</v>
      </c>
      <c r="E53" s="62">
        <f>'IV rok'!Y18</f>
        <v>65</v>
      </c>
      <c r="F53" s="62">
        <f>'IV rok'!Z18</f>
        <v>30</v>
      </c>
      <c r="G53" s="62">
        <f>'IV rok'!AA18</f>
        <v>35</v>
      </c>
      <c r="H53" s="62">
        <f>'IV rok'!AB18</f>
        <v>0</v>
      </c>
      <c r="I53" s="62">
        <f>'IV rok'!AC18</f>
        <v>0</v>
      </c>
      <c r="J53" s="62">
        <f>'IV rok'!AD18</f>
        <v>100</v>
      </c>
      <c r="K53" s="62">
        <f>'IV rok'!AE18</f>
        <v>4</v>
      </c>
    </row>
    <row r="54" spans="1:11">
      <c r="A54" s="513" t="s">
        <v>24</v>
      </c>
      <c r="B54" s="514"/>
      <c r="C54" s="514"/>
      <c r="D54" s="515"/>
      <c r="E54" s="351">
        <f>SUM(E41:E53)</f>
        <v>1130</v>
      </c>
      <c r="F54" s="351">
        <f>SUM(F42:F53)</f>
        <v>275</v>
      </c>
      <c r="G54" s="351">
        <f>SUM(G41:G53)</f>
        <v>400</v>
      </c>
      <c r="H54" s="63">
        <f>SUM(H41:H53)</f>
        <v>380</v>
      </c>
      <c r="I54" s="63">
        <f>SUM(I41:I53)</f>
        <v>0</v>
      </c>
      <c r="J54" s="351">
        <f>SUM(J41:J53)</f>
        <v>1750</v>
      </c>
      <c r="K54" s="351">
        <f>SUM(K41:K53)</f>
        <v>70</v>
      </c>
    </row>
    <row r="55" spans="1:11">
      <c r="A55" s="48" t="s">
        <v>260</v>
      </c>
      <c r="B55" s="48"/>
      <c r="C55" s="49"/>
      <c r="D55" s="50"/>
      <c r="E55" s="51"/>
      <c r="F55" s="51"/>
      <c r="G55" s="51"/>
      <c r="H55" s="51"/>
      <c r="I55" s="51"/>
      <c r="J55" s="51"/>
      <c r="K55" s="51"/>
    </row>
    <row r="56" spans="1:11" ht="24.75" customHeight="1">
      <c r="A56" s="64">
        <v>6.1</v>
      </c>
      <c r="B56" s="54" t="s">
        <v>102</v>
      </c>
      <c r="C56" s="55" t="s">
        <v>539</v>
      </c>
      <c r="D56" s="66" t="s">
        <v>175</v>
      </c>
      <c r="E56" s="67">
        <f>'IV rok'!Y21</f>
        <v>95</v>
      </c>
      <c r="F56" s="67">
        <f>'IV rok'!Z21</f>
        <v>30</v>
      </c>
      <c r="G56" s="67">
        <f>'IV rok'!AA21</f>
        <v>30</v>
      </c>
      <c r="H56" s="67">
        <f>'IV rok'!AB21</f>
        <v>35</v>
      </c>
      <c r="I56" s="67">
        <f>'IV rok'!AC21</f>
        <v>0</v>
      </c>
      <c r="J56" s="67">
        <f>'IV rok'!AD21</f>
        <v>125</v>
      </c>
      <c r="K56" s="67">
        <f>'IV rok'!AE21</f>
        <v>5</v>
      </c>
    </row>
    <row r="57" spans="1:11" ht="24.75" customHeight="1">
      <c r="A57" s="65">
        <v>6.2</v>
      </c>
      <c r="B57" s="54" t="s">
        <v>90</v>
      </c>
      <c r="C57" s="55" t="s">
        <v>538</v>
      </c>
      <c r="D57" s="68" t="s">
        <v>176</v>
      </c>
      <c r="E57" s="352">
        <f>'III rok'!Y28+'IV rok'!Y22+'V rok'!Y20</f>
        <v>260</v>
      </c>
      <c r="F57" s="352">
        <f>'III rok'!Z28+'IV rok'!Z22+'V rok'!Z20</f>
        <v>95</v>
      </c>
      <c r="G57" s="69">
        <f>'III rok'!AA28+'IV rok'!AA22+'V rok'!AA20</f>
        <v>90</v>
      </c>
      <c r="H57" s="69">
        <f>'III rok'!AB28+'IV rok'!AB22+'V rok'!AB20</f>
        <v>75</v>
      </c>
      <c r="I57" s="69">
        <f>'III rok'!AC28+'IV rok'!AC22+'V rok'!AC20</f>
        <v>0</v>
      </c>
      <c r="J57" s="352">
        <f>'III rok'!AD28+'IV rok'!AD22+'V rok'!AD20</f>
        <v>400</v>
      </c>
      <c r="K57" s="352">
        <f>'III rok'!AE28+'IV rok'!AE22+'V rok'!AE20</f>
        <v>16</v>
      </c>
    </row>
    <row r="58" spans="1:11" ht="24.75" customHeight="1">
      <c r="A58" s="65">
        <v>6.3</v>
      </c>
      <c r="B58" s="54" t="s">
        <v>116</v>
      </c>
      <c r="C58" s="55" t="s">
        <v>537</v>
      </c>
      <c r="D58" s="61" t="s">
        <v>5</v>
      </c>
      <c r="E58" s="62">
        <f>'V rok'!Y21</f>
        <v>55</v>
      </c>
      <c r="F58" s="62">
        <f>'V rok'!Z21</f>
        <v>15</v>
      </c>
      <c r="G58" s="62">
        <f>'V rok'!AA21</f>
        <v>15</v>
      </c>
      <c r="H58" s="62">
        <f>'V rok'!AB21</f>
        <v>25</v>
      </c>
      <c r="I58" s="62">
        <f>'V rok'!AC21</f>
        <v>0</v>
      </c>
      <c r="J58" s="62">
        <f>'V rok'!AD21</f>
        <v>75</v>
      </c>
      <c r="K58" s="62">
        <f>'V rok'!AE21</f>
        <v>3</v>
      </c>
    </row>
    <row r="59" spans="1:11" ht="24.75" customHeight="1">
      <c r="A59" s="65">
        <v>6.4</v>
      </c>
      <c r="B59" s="54" t="s">
        <v>117</v>
      </c>
      <c r="C59" s="55" t="s">
        <v>536</v>
      </c>
      <c r="D59" s="61" t="s">
        <v>4</v>
      </c>
      <c r="E59" s="62">
        <f>'V rok'!Y22</f>
        <v>55</v>
      </c>
      <c r="F59" s="62">
        <f>'V rok'!Z22</f>
        <v>15</v>
      </c>
      <c r="G59" s="62">
        <f>'V rok'!AA22</f>
        <v>15</v>
      </c>
      <c r="H59" s="62">
        <f>'V rok'!AB22</f>
        <v>25</v>
      </c>
      <c r="I59" s="62">
        <f>'V rok'!AC22</f>
        <v>0</v>
      </c>
      <c r="J59" s="62">
        <f>'V rok'!AD22</f>
        <v>75</v>
      </c>
      <c r="K59" s="62">
        <f>'V rok'!AE22</f>
        <v>3</v>
      </c>
    </row>
    <row r="60" spans="1:11" ht="24.75" customHeight="1">
      <c r="A60" s="65">
        <v>6.5</v>
      </c>
      <c r="B60" s="54" t="s">
        <v>118</v>
      </c>
      <c r="C60" s="55" t="s">
        <v>535</v>
      </c>
      <c r="D60" s="61" t="s">
        <v>5</v>
      </c>
      <c r="E60" s="62">
        <f>'V rok'!Y23</f>
        <v>45</v>
      </c>
      <c r="F60" s="62">
        <f>'V rok'!Z23</f>
        <v>15</v>
      </c>
      <c r="G60" s="62">
        <f>'V rok'!AA23</f>
        <v>10</v>
      </c>
      <c r="H60" s="62">
        <f>'V rok'!AB23</f>
        <v>20</v>
      </c>
      <c r="I60" s="62">
        <f>'V rok'!AC23</f>
        <v>0</v>
      </c>
      <c r="J60" s="62">
        <f>'V rok'!AD23</f>
        <v>50</v>
      </c>
      <c r="K60" s="62">
        <f>'V rok'!AE23</f>
        <v>2</v>
      </c>
    </row>
    <row r="61" spans="1:11" ht="24.75" customHeight="1">
      <c r="A61" s="65">
        <v>6.6</v>
      </c>
      <c r="B61" s="54" t="s">
        <v>119</v>
      </c>
      <c r="C61" s="55" t="s">
        <v>534</v>
      </c>
      <c r="D61" s="61">
        <v>10</v>
      </c>
      <c r="E61" s="352">
        <f>'V rok'!Y24</f>
        <v>55</v>
      </c>
      <c r="F61" s="62">
        <f>'V rok'!Z24</f>
        <v>15</v>
      </c>
      <c r="G61" s="352">
        <f>'V rok'!AA24</f>
        <v>25</v>
      </c>
      <c r="H61" s="62">
        <f>'V rok'!AB24</f>
        <v>15</v>
      </c>
      <c r="I61" s="62">
        <f>'V rok'!AC24</f>
        <v>0</v>
      </c>
      <c r="J61" s="62">
        <f>'V rok'!AD24</f>
        <v>75</v>
      </c>
      <c r="K61" s="62">
        <f>'V rok'!AE24</f>
        <v>3</v>
      </c>
    </row>
    <row r="62" spans="1:11" ht="24.75" customHeight="1">
      <c r="A62" s="65">
        <v>6.7</v>
      </c>
      <c r="B62" s="54" t="s">
        <v>120</v>
      </c>
      <c r="C62" s="55" t="s">
        <v>533</v>
      </c>
      <c r="D62" s="61">
        <v>9</v>
      </c>
      <c r="E62" s="62">
        <f>'V rok'!Y25</f>
        <v>45</v>
      </c>
      <c r="F62" s="62">
        <f>'V rok'!Z25</f>
        <v>15</v>
      </c>
      <c r="G62" s="62">
        <f>'V rok'!AA25</f>
        <v>15</v>
      </c>
      <c r="H62" s="62">
        <f>'V rok'!AB25</f>
        <v>15</v>
      </c>
      <c r="I62" s="62">
        <f>'V rok'!AC25</f>
        <v>0</v>
      </c>
      <c r="J62" s="62">
        <f>'V rok'!AD25</f>
        <v>75</v>
      </c>
      <c r="K62" s="62">
        <f>'V rok'!AE25</f>
        <v>3</v>
      </c>
    </row>
    <row r="63" spans="1:11" ht="29.25" customHeight="1">
      <c r="A63" s="65">
        <v>6.8</v>
      </c>
      <c r="B63" s="54" t="s">
        <v>121</v>
      </c>
      <c r="C63" s="55" t="s">
        <v>532</v>
      </c>
      <c r="D63" s="61" t="s">
        <v>4</v>
      </c>
      <c r="E63" s="62">
        <f>'V rok'!Y26</f>
        <v>40</v>
      </c>
      <c r="F63" s="62">
        <f>'V rok'!Z26</f>
        <v>15</v>
      </c>
      <c r="G63" s="62">
        <f>'V rok'!AA26</f>
        <v>10</v>
      </c>
      <c r="H63" s="62">
        <f>'V rok'!AB26</f>
        <v>15</v>
      </c>
      <c r="I63" s="62">
        <f>'V rok'!AC26</f>
        <v>0</v>
      </c>
      <c r="J63" s="352">
        <f>'V rok'!AD26</f>
        <v>75</v>
      </c>
      <c r="K63" s="352">
        <f>'V rok'!AE26</f>
        <v>3</v>
      </c>
    </row>
    <row r="64" spans="1:11" ht="24.75" customHeight="1">
      <c r="A64" s="65">
        <v>6.9</v>
      </c>
      <c r="B64" s="54" t="s">
        <v>122</v>
      </c>
      <c r="C64" s="55" t="s">
        <v>531</v>
      </c>
      <c r="D64" s="68" t="s">
        <v>177</v>
      </c>
      <c r="E64" s="352">
        <f>'V rok'!Y27</f>
        <v>125</v>
      </c>
      <c r="F64" s="62">
        <f>'V rok'!Z27</f>
        <v>30</v>
      </c>
      <c r="G64" s="352">
        <f>'V rok'!AA27</f>
        <v>50</v>
      </c>
      <c r="H64" s="62">
        <f>'V rok'!AB27</f>
        <v>45</v>
      </c>
      <c r="I64" s="62">
        <f>'V rok'!AC27</f>
        <v>0</v>
      </c>
      <c r="J64" s="352">
        <f>'V rok'!AD27</f>
        <v>175</v>
      </c>
      <c r="K64" s="352">
        <f>'V rok'!AE27</f>
        <v>7</v>
      </c>
    </row>
    <row r="65" spans="1:11" ht="24.75" customHeight="1">
      <c r="A65" s="70">
        <v>6.1</v>
      </c>
      <c r="B65" s="54" t="s">
        <v>123</v>
      </c>
      <c r="C65" s="55" t="s">
        <v>530</v>
      </c>
      <c r="D65" s="61">
        <v>10</v>
      </c>
      <c r="E65" s="62">
        <f>'V rok'!Y28</f>
        <v>40</v>
      </c>
      <c r="F65" s="62">
        <f>'V rok'!Z28</f>
        <v>15</v>
      </c>
      <c r="G65" s="62">
        <f>'V rok'!AA28</f>
        <v>10</v>
      </c>
      <c r="H65" s="62">
        <f>'V rok'!AB28</f>
        <v>15</v>
      </c>
      <c r="I65" s="62">
        <f>'V rok'!AC28</f>
        <v>0</v>
      </c>
      <c r="J65" s="62">
        <f>'V rok'!AD28</f>
        <v>50</v>
      </c>
      <c r="K65" s="62">
        <f>'V rok'!AE28</f>
        <v>2</v>
      </c>
    </row>
    <row r="66" spans="1:11" ht="24.75" customHeight="1">
      <c r="A66" s="70">
        <v>6.11</v>
      </c>
      <c r="B66" s="54" t="s">
        <v>125</v>
      </c>
      <c r="C66" s="55" t="s">
        <v>529</v>
      </c>
      <c r="D66" s="61">
        <v>10</v>
      </c>
      <c r="E66" s="62">
        <f>'V rok'!Y29</f>
        <v>45</v>
      </c>
      <c r="F66" s="62">
        <f>'V rok'!Z29</f>
        <v>15</v>
      </c>
      <c r="G66" s="62">
        <f>'V rok'!AA29</f>
        <v>15</v>
      </c>
      <c r="H66" s="62">
        <f>'V rok'!AB29</f>
        <v>15</v>
      </c>
      <c r="I66" s="62">
        <f>'V rok'!AC29</f>
        <v>0</v>
      </c>
      <c r="J66" s="62">
        <f>'V rok'!AD29</f>
        <v>50</v>
      </c>
      <c r="K66" s="62">
        <f>'V rok'!AE29</f>
        <v>2</v>
      </c>
    </row>
    <row r="67" spans="1:11" ht="24.75" customHeight="1">
      <c r="A67" s="70">
        <v>6.12</v>
      </c>
      <c r="B67" s="54" t="s">
        <v>124</v>
      </c>
      <c r="C67" s="55" t="s">
        <v>528</v>
      </c>
      <c r="D67" s="359" t="s">
        <v>5</v>
      </c>
      <c r="E67" s="62">
        <f>'IV rok'!Y23</f>
        <v>15</v>
      </c>
      <c r="F67" s="62">
        <f>'IV rok'!Z23</f>
        <v>15</v>
      </c>
      <c r="G67" s="62">
        <f>'IV rok'!AA23</f>
        <v>0</v>
      </c>
      <c r="H67" s="62">
        <f>'IV rok'!AB23</f>
        <v>0</v>
      </c>
      <c r="I67" s="62">
        <f>'IV rok'!AC23</f>
        <v>0</v>
      </c>
      <c r="J67" s="62">
        <f>'IV rok'!AD23</f>
        <v>25</v>
      </c>
      <c r="K67" s="62">
        <f>'IV rok'!AE23</f>
        <v>1</v>
      </c>
    </row>
    <row r="68" spans="1:11" s="93" customFormat="1" ht="24.75" customHeight="1">
      <c r="A68" s="70">
        <v>6.13</v>
      </c>
      <c r="B68" s="54" t="s">
        <v>210</v>
      </c>
      <c r="C68" s="55" t="s">
        <v>527</v>
      </c>
      <c r="D68" s="61" t="s">
        <v>14</v>
      </c>
      <c r="E68" s="62">
        <f>'IV rok'!Y24</f>
        <v>55</v>
      </c>
      <c r="F68" s="62">
        <f>'IV rok'!Z24</f>
        <v>15</v>
      </c>
      <c r="G68" s="62">
        <f>'IV rok'!AA24</f>
        <v>15</v>
      </c>
      <c r="H68" s="62">
        <f>'IV rok'!AB24</f>
        <v>25</v>
      </c>
      <c r="I68" s="62">
        <f>'IV rok'!AC24</f>
        <v>0</v>
      </c>
      <c r="J68" s="62">
        <f>'IV rok'!AD24</f>
        <v>75</v>
      </c>
      <c r="K68" s="62">
        <f>'IV rok'!AE24</f>
        <v>3</v>
      </c>
    </row>
    <row r="69" spans="1:11" ht="24.75" customHeight="1">
      <c r="A69" s="360">
        <v>6.14</v>
      </c>
      <c r="B69" s="361" t="s">
        <v>352</v>
      </c>
      <c r="C69" s="362" t="s">
        <v>526</v>
      </c>
      <c r="D69" s="359" t="s">
        <v>4</v>
      </c>
      <c r="E69" s="352">
        <f>'V rok'!Y30</f>
        <v>25</v>
      </c>
      <c r="F69" s="352">
        <f>'V rok'!Z30</f>
        <v>10</v>
      </c>
      <c r="G69" s="352">
        <f>'V rok'!AA30</f>
        <v>0</v>
      </c>
      <c r="H69" s="352">
        <f>'V rok'!T30</f>
        <v>0</v>
      </c>
      <c r="I69" s="352">
        <f>'V rok'!V30</f>
        <v>0</v>
      </c>
      <c r="J69" s="352">
        <f>'V rok'!AD30</f>
        <v>50</v>
      </c>
      <c r="K69" s="352">
        <f>'V rok'!AE30</f>
        <v>2</v>
      </c>
    </row>
    <row r="70" spans="1:11">
      <c r="A70" s="513" t="s">
        <v>24</v>
      </c>
      <c r="B70" s="514"/>
      <c r="C70" s="514"/>
      <c r="D70" s="515"/>
      <c r="E70" s="351">
        <f t="shared" ref="E70:K70" si="3">SUM(E56:E69)</f>
        <v>955</v>
      </c>
      <c r="F70" s="351">
        <f t="shared" si="3"/>
        <v>315</v>
      </c>
      <c r="G70" s="351">
        <f t="shared" si="3"/>
        <v>300</v>
      </c>
      <c r="H70" s="63">
        <f t="shared" si="3"/>
        <v>325</v>
      </c>
      <c r="I70" s="63">
        <f t="shared" si="3"/>
        <v>0</v>
      </c>
      <c r="J70" s="351">
        <f t="shared" si="3"/>
        <v>1375</v>
      </c>
      <c r="K70" s="351">
        <f t="shared" si="3"/>
        <v>55</v>
      </c>
    </row>
    <row r="71" spans="1:11">
      <c r="A71" s="48" t="s">
        <v>561</v>
      </c>
      <c r="B71" s="48"/>
      <c r="C71" s="49"/>
      <c r="D71" s="50"/>
      <c r="E71" s="51"/>
      <c r="F71" s="51"/>
      <c r="G71" s="51"/>
      <c r="H71" s="51"/>
      <c r="I71" s="51"/>
      <c r="J71" s="51"/>
      <c r="K71" s="51"/>
    </row>
    <row r="72" spans="1:11" ht="24" customHeight="1">
      <c r="A72" s="64">
        <v>7.1</v>
      </c>
      <c r="B72" s="54" t="s">
        <v>67</v>
      </c>
      <c r="C72" s="55" t="s">
        <v>525</v>
      </c>
      <c r="D72" s="56" t="s">
        <v>173</v>
      </c>
      <c r="E72" s="57">
        <f>'II rok'!Y26</f>
        <v>15</v>
      </c>
      <c r="F72" s="57">
        <f>'II rok'!Z26</f>
        <v>15</v>
      </c>
      <c r="G72" s="57">
        <f>'II rok'!AA26</f>
        <v>0</v>
      </c>
      <c r="H72" s="57">
        <f>'II rok'!AB26</f>
        <v>0</v>
      </c>
      <c r="I72" s="57">
        <f>'II rok'!AC26</f>
        <v>0</v>
      </c>
      <c r="J72" s="57">
        <f>'II rok'!AD26</f>
        <v>25</v>
      </c>
      <c r="K72" s="57">
        <f>'II rok'!AE26</f>
        <v>1</v>
      </c>
    </row>
    <row r="73" spans="1:11" ht="24" customHeight="1">
      <c r="A73" s="65">
        <v>7.2</v>
      </c>
      <c r="B73" s="54" t="s">
        <v>68</v>
      </c>
      <c r="C73" s="60" t="s">
        <v>524</v>
      </c>
      <c r="D73" s="61" t="s">
        <v>173</v>
      </c>
      <c r="E73" s="57">
        <f>'II rok'!Y27</f>
        <v>15</v>
      </c>
      <c r="F73" s="57">
        <f>'II rok'!Z27</f>
        <v>15</v>
      </c>
      <c r="G73" s="57">
        <f>'II rok'!AA27</f>
        <v>0</v>
      </c>
      <c r="H73" s="57">
        <f>'II rok'!AB27</f>
        <v>0</v>
      </c>
      <c r="I73" s="57">
        <f>'II rok'!AC27</f>
        <v>0</v>
      </c>
      <c r="J73" s="57">
        <f>'II rok'!AD27</f>
        <v>25</v>
      </c>
      <c r="K73" s="57">
        <f>'II rok'!AE27</f>
        <v>1</v>
      </c>
    </row>
    <row r="74" spans="1:11" ht="24" customHeight="1">
      <c r="A74" s="65">
        <v>7.3</v>
      </c>
      <c r="B74" s="54" t="s">
        <v>69</v>
      </c>
      <c r="C74" s="60" t="s">
        <v>523</v>
      </c>
      <c r="D74" s="61" t="s">
        <v>13</v>
      </c>
      <c r="E74" s="57">
        <f>'II rok'!Y28</f>
        <v>15</v>
      </c>
      <c r="F74" s="57">
        <f>'II rok'!Z28</f>
        <v>15</v>
      </c>
      <c r="G74" s="57">
        <f>'II rok'!AA28</f>
        <v>0</v>
      </c>
      <c r="H74" s="57">
        <f>'II rok'!AB28</f>
        <v>0</v>
      </c>
      <c r="I74" s="57">
        <f>'II rok'!AC28</f>
        <v>0</v>
      </c>
      <c r="J74" s="57">
        <f>'II rok'!AD28</f>
        <v>25</v>
      </c>
      <c r="K74" s="57">
        <f>'II rok'!AE28</f>
        <v>1</v>
      </c>
    </row>
    <row r="75" spans="1:11" ht="24" customHeight="1">
      <c r="A75" s="65">
        <v>7.4</v>
      </c>
      <c r="B75" s="54" t="s">
        <v>126</v>
      </c>
      <c r="C75" s="60" t="s">
        <v>522</v>
      </c>
      <c r="D75" s="61" t="s">
        <v>4</v>
      </c>
      <c r="E75" s="62">
        <f>'V rok'!Y33</f>
        <v>15</v>
      </c>
      <c r="F75" s="62">
        <f>'V rok'!Z33</f>
        <v>15</v>
      </c>
      <c r="G75" s="62">
        <f>'V rok'!AA33</f>
        <v>0</v>
      </c>
      <c r="H75" s="62">
        <f>'V rok'!AB33</f>
        <v>0</v>
      </c>
      <c r="I75" s="62">
        <f>'V rok'!AC33</f>
        <v>0</v>
      </c>
      <c r="J75" s="62">
        <f>'V rok'!AD33</f>
        <v>25</v>
      </c>
      <c r="K75" s="62">
        <f>'V rok'!AE33</f>
        <v>1</v>
      </c>
    </row>
    <row r="76" spans="1:11" ht="24" customHeight="1">
      <c r="A76" s="65">
        <v>7.5</v>
      </c>
      <c r="B76" s="54" t="s">
        <v>127</v>
      </c>
      <c r="C76" s="60" t="s">
        <v>499</v>
      </c>
      <c r="D76" s="61" t="s">
        <v>4</v>
      </c>
      <c r="E76" s="62">
        <f>'V rok'!Y34</f>
        <v>40</v>
      </c>
      <c r="F76" s="62">
        <f>'V rok'!Z34</f>
        <v>20</v>
      </c>
      <c r="G76" s="62">
        <f>'V rok'!AA34</f>
        <v>15</v>
      </c>
      <c r="H76" s="62">
        <f>'V rok'!AB34</f>
        <v>5</v>
      </c>
      <c r="I76" s="62">
        <f>'V rok'!AC34</f>
        <v>0</v>
      </c>
      <c r="J76" s="62">
        <f>'V rok'!AD34</f>
        <v>50</v>
      </c>
      <c r="K76" s="62">
        <f>'V rok'!AE34</f>
        <v>2</v>
      </c>
    </row>
    <row r="77" spans="1:11">
      <c r="A77" s="513" t="s">
        <v>24</v>
      </c>
      <c r="B77" s="514"/>
      <c r="C77" s="514"/>
      <c r="D77" s="515"/>
      <c r="E77" s="63">
        <f>SUM(E72:E76)</f>
        <v>100</v>
      </c>
      <c r="F77" s="63">
        <f t="shared" ref="F77:K77" si="4">SUM(F72:F76)</f>
        <v>80</v>
      </c>
      <c r="G77" s="63">
        <f t="shared" si="4"/>
        <v>15</v>
      </c>
      <c r="H77" s="63">
        <f t="shared" si="4"/>
        <v>5</v>
      </c>
      <c r="I77" s="63">
        <f t="shared" si="4"/>
        <v>0</v>
      </c>
      <c r="J77" s="63">
        <f t="shared" si="4"/>
        <v>150</v>
      </c>
      <c r="K77" s="63">
        <f t="shared" si="4"/>
        <v>6</v>
      </c>
    </row>
    <row r="78" spans="1:11">
      <c r="A78" s="48" t="s">
        <v>263</v>
      </c>
      <c r="B78" s="48"/>
      <c r="C78" s="49"/>
      <c r="D78" s="50"/>
      <c r="E78" s="51"/>
      <c r="F78" s="51"/>
      <c r="G78" s="51"/>
      <c r="H78" s="51"/>
      <c r="I78" s="51"/>
      <c r="J78" s="51"/>
      <c r="K78" s="51"/>
    </row>
    <row r="79" spans="1:11" ht="24.75" customHeight="1">
      <c r="A79" s="64">
        <v>8.1</v>
      </c>
      <c r="B79" s="54" t="s">
        <v>87</v>
      </c>
      <c r="C79" s="60" t="s">
        <v>521</v>
      </c>
      <c r="D79" s="56" t="s">
        <v>6</v>
      </c>
      <c r="E79" s="57">
        <f>'VI rok'!Y10</f>
        <v>240</v>
      </c>
      <c r="F79" s="57">
        <f>'VI rok'!Z10</f>
        <v>0</v>
      </c>
      <c r="G79" s="57">
        <f>'VI rok'!AA10</f>
        <v>0</v>
      </c>
      <c r="H79" s="57">
        <f>'VI rok'!AB10</f>
        <v>240</v>
      </c>
      <c r="I79" s="57">
        <f>'VI rok'!AC10</f>
        <v>0</v>
      </c>
      <c r="J79" s="57">
        <f>'VI rok'!AD10</f>
        <v>400</v>
      </c>
      <c r="K79" s="57">
        <f>'VI rok'!AE10</f>
        <v>16</v>
      </c>
    </row>
    <row r="80" spans="1:11" ht="24.75" customHeight="1">
      <c r="A80" s="65">
        <v>8.1999999999999993</v>
      </c>
      <c r="B80" s="54" t="s">
        <v>86</v>
      </c>
      <c r="C80" s="60" t="s">
        <v>520</v>
      </c>
      <c r="D80" s="61" t="s">
        <v>6</v>
      </c>
      <c r="E80" s="57">
        <f>'VI rok'!Y11</f>
        <v>120</v>
      </c>
      <c r="F80" s="57">
        <f>'VI rok'!Z11</f>
        <v>0</v>
      </c>
      <c r="G80" s="57">
        <f>'VI rok'!AA11</f>
        <v>0</v>
      </c>
      <c r="H80" s="57">
        <f>'VI rok'!AB11</f>
        <v>120</v>
      </c>
      <c r="I80" s="57">
        <f>'VI rok'!AC11</f>
        <v>0</v>
      </c>
      <c r="J80" s="57">
        <f>'VI rok'!AD11</f>
        <v>200</v>
      </c>
      <c r="K80" s="57">
        <f>'VI rok'!AE11</f>
        <v>8</v>
      </c>
    </row>
    <row r="81" spans="1:11" ht="24.75" customHeight="1">
      <c r="A81" s="65">
        <v>8.3000000000000007</v>
      </c>
      <c r="B81" s="54" t="s">
        <v>128</v>
      </c>
      <c r="C81" s="60" t="s">
        <v>519</v>
      </c>
      <c r="D81" s="68" t="s">
        <v>178</v>
      </c>
      <c r="E81" s="57">
        <f>'VI rok'!Y12</f>
        <v>120</v>
      </c>
      <c r="F81" s="57">
        <f>'VI rok'!Z12</f>
        <v>0</v>
      </c>
      <c r="G81" s="57">
        <f>'VI rok'!AA12</f>
        <v>0</v>
      </c>
      <c r="H81" s="57">
        <f>'VI rok'!AB12</f>
        <v>120</v>
      </c>
      <c r="I81" s="57">
        <f>'VI rok'!AC12</f>
        <v>0</v>
      </c>
      <c r="J81" s="57">
        <f>'VI rok'!AD12</f>
        <v>200</v>
      </c>
      <c r="K81" s="57">
        <f>'VI rok'!AE12</f>
        <v>8</v>
      </c>
    </row>
    <row r="82" spans="1:11" ht="24.75" customHeight="1">
      <c r="A82" s="65">
        <v>8.4</v>
      </c>
      <c r="B82" s="54" t="s">
        <v>122</v>
      </c>
      <c r="C82" s="60" t="s">
        <v>518</v>
      </c>
      <c r="D82" s="61" t="s">
        <v>7</v>
      </c>
      <c r="E82" s="57">
        <f>'VI rok'!Y13</f>
        <v>60</v>
      </c>
      <c r="F82" s="57">
        <f>'VI rok'!Z13</f>
        <v>0</v>
      </c>
      <c r="G82" s="57">
        <f>'VI rok'!AA13</f>
        <v>0</v>
      </c>
      <c r="H82" s="57">
        <f>'VI rok'!AB13</f>
        <v>60</v>
      </c>
      <c r="I82" s="57">
        <f>'VI rok'!AC13</f>
        <v>0</v>
      </c>
      <c r="J82" s="57">
        <f>'VI rok'!AD13</f>
        <v>100</v>
      </c>
      <c r="K82" s="57">
        <f>'VI rok'!AE13</f>
        <v>4</v>
      </c>
    </row>
    <row r="83" spans="1:11" ht="24.75" customHeight="1">
      <c r="A83" s="65">
        <v>8.5</v>
      </c>
      <c r="B83" s="54" t="s">
        <v>97</v>
      </c>
      <c r="C83" s="60" t="s">
        <v>517</v>
      </c>
      <c r="D83" s="61" t="s">
        <v>7</v>
      </c>
      <c r="E83" s="57">
        <f>'VI rok'!Y14</f>
        <v>60</v>
      </c>
      <c r="F83" s="57">
        <f>'VI rok'!Z14</f>
        <v>0</v>
      </c>
      <c r="G83" s="57">
        <f>'VI rok'!AA14</f>
        <v>0</v>
      </c>
      <c r="H83" s="57">
        <f>'VI rok'!AB14</f>
        <v>60</v>
      </c>
      <c r="I83" s="57">
        <f>'VI rok'!AC14</f>
        <v>0</v>
      </c>
      <c r="J83" s="57">
        <f>'VI rok'!AD14</f>
        <v>100</v>
      </c>
      <c r="K83" s="57">
        <f>'VI rok'!AE14</f>
        <v>4</v>
      </c>
    </row>
    <row r="84" spans="1:11" ht="24.75" customHeight="1">
      <c r="A84" s="65">
        <v>8.6</v>
      </c>
      <c r="B84" s="54" t="s">
        <v>161</v>
      </c>
      <c r="C84" s="60" t="s">
        <v>516</v>
      </c>
      <c r="D84" s="61" t="s">
        <v>7</v>
      </c>
      <c r="E84" s="57">
        <f>'VI rok'!Y15</f>
        <v>60</v>
      </c>
      <c r="F84" s="57">
        <f>'VI rok'!Z15</f>
        <v>0</v>
      </c>
      <c r="G84" s="57">
        <f>'VI rok'!AA15</f>
        <v>0</v>
      </c>
      <c r="H84" s="57">
        <f>'VI rok'!AB15</f>
        <v>60</v>
      </c>
      <c r="I84" s="57">
        <f>'VI rok'!AC15</f>
        <v>0</v>
      </c>
      <c r="J84" s="57">
        <f>'VI rok'!AD15</f>
        <v>100</v>
      </c>
      <c r="K84" s="57">
        <f>'VI rok'!AE15</f>
        <v>4</v>
      </c>
    </row>
    <row r="85" spans="1:11" ht="24.75" customHeight="1">
      <c r="A85" s="65">
        <v>8.6999999999999993</v>
      </c>
      <c r="B85" s="54" t="s">
        <v>112</v>
      </c>
      <c r="C85" s="60" t="s">
        <v>499</v>
      </c>
      <c r="D85" s="61" t="s">
        <v>7</v>
      </c>
      <c r="E85" s="57">
        <f>'VI rok'!Y16</f>
        <v>60</v>
      </c>
      <c r="F85" s="57">
        <f>'VI rok'!Z16</f>
        <v>0</v>
      </c>
      <c r="G85" s="57">
        <f>'VI rok'!AA16</f>
        <v>0</v>
      </c>
      <c r="H85" s="57">
        <f>'VI rok'!AB16</f>
        <v>60</v>
      </c>
      <c r="I85" s="57">
        <f>'VI rok'!AC16</f>
        <v>0</v>
      </c>
      <c r="J85" s="57">
        <f>'VI rok'!AD16</f>
        <v>100</v>
      </c>
      <c r="K85" s="57">
        <f>'VI rok'!AE16</f>
        <v>4</v>
      </c>
    </row>
    <row r="86" spans="1:11" s="93" customFormat="1" ht="30.75" customHeight="1">
      <c r="A86" s="65">
        <v>8.8000000000000007</v>
      </c>
      <c r="B86" s="54" t="s">
        <v>179</v>
      </c>
      <c r="C86" s="60" t="s">
        <v>515</v>
      </c>
      <c r="D86" s="61" t="s">
        <v>7</v>
      </c>
      <c r="E86" s="57">
        <f>'VI rok'!Y17</f>
        <v>180</v>
      </c>
      <c r="F86" s="57">
        <f>'VI rok'!Z17</f>
        <v>0</v>
      </c>
      <c r="G86" s="57">
        <f>'VI rok'!AA17</f>
        <v>0</v>
      </c>
      <c r="H86" s="57">
        <f>'VI rok'!AB17</f>
        <v>180</v>
      </c>
      <c r="I86" s="57">
        <f>'VI rok'!AC17</f>
        <v>0</v>
      </c>
      <c r="J86" s="57">
        <f>'VI rok'!AD17</f>
        <v>300</v>
      </c>
      <c r="K86" s="57">
        <f>'VI rok'!AE17</f>
        <v>12</v>
      </c>
    </row>
    <row r="87" spans="1:11" s="93" customFormat="1" ht="28.5" customHeight="1">
      <c r="A87" s="363">
        <v>8.9</v>
      </c>
      <c r="B87" s="361" t="s">
        <v>394</v>
      </c>
      <c r="C87" s="109" t="s">
        <v>514</v>
      </c>
      <c r="D87" s="359" t="s">
        <v>7</v>
      </c>
      <c r="E87" s="350">
        <v>0</v>
      </c>
      <c r="F87" s="350">
        <v>0</v>
      </c>
      <c r="G87" s="350">
        <v>0</v>
      </c>
      <c r="H87" s="350">
        <v>0</v>
      </c>
      <c r="I87" s="350">
        <v>0</v>
      </c>
      <c r="J87" s="350">
        <v>0</v>
      </c>
      <c r="K87" s="350">
        <v>0</v>
      </c>
    </row>
    <row r="88" spans="1:11">
      <c r="A88" s="513" t="s">
        <v>24</v>
      </c>
      <c r="B88" s="514"/>
      <c r="C88" s="514"/>
      <c r="D88" s="515"/>
      <c r="E88" s="63">
        <f t="shared" ref="E88:K88" si="5">SUM(E79:E86)</f>
        <v>900</v>
      </c>
      <c r="F88" s="63">
        <f t="shared" si="5"/>
        <v>0</v>
      </c>
      <c r="G88" s="63">
        <f t="shared" si="5"/>
        <v>0</v>
      </c>
      <c r="H88" s="63">
        <f t="shared" si="5"/>
        <v>900</v>
      </c>
      <c r="I88" s="63">
        <f t="shared" si="5"/>
        <v>0</v>
      </c>
      <c r="J88" s="63">
        <f t="shared" si="5"/>
        <v>1500</v>
      </c>
      <c r="K88" s="63">
        <f t="shared" si="5"/>
        <v>60</v>
      </c>
    </row>
    <row r="89" spans="1:11">
      <c r="A89" s="71" t="s">
        <v>255</v>
      </c>
      <c r="B89" s="48"/>
      <c r="C89" s="49"/>
      <c r="D89" s="50"/>
      <c r="E89" s="51"/>
      <c r="F89" s="51"/>
      <c r="G89" s="51"/>
      <c r="H89" s="51"/>
      <c r="I89" s="51"/>
      <c r="J89" s="51"/>
      <c r="K89" s="51"/>
    </row>
    <row r="90" spans="1:11" ht="23.25" customHeight="1">
      <c r="A90" s="64">
        <v>9.1</v>
      </c>
      <c r="B90" s="54" t="s">
        <v>48</v>
      </c>
      <c r="C90" s="60" t="s">
        <v>513</v>
      </c>
      <c r="D90" s="56" t="s">
        <v>180</v>
      </c>
      <c r="E90" s="57">
        <f>'I rok'!Y28</f>
        <v>120</v>
      </c>
      <c r="F90" s="57">
        <f>'I rok'!Z28</f>
        <v>0</v>
      </c>
      <c r="G90" s="57">
        <f>'I rok'!AA28</f>
        <v>0</v>
      </c>
      <c r="H90" s="57">
        <f>'I rok'!AB28</f>
        <v>120</v>
      </c>
      <c r="I90" s="57">
        <f>'I rok'!AC28</f>
        <v>0</v>
      </c>
      <c r="J90" s="57">
        <f>'I rok'!AD28</f>
        <v>120</v>
      </c>
      <c r="K90" s="57">
        <f>'I rok'!AE28</f>
        <v>4</v>
      </c>
    </row>
    <row r="91" spans="1:11" ht="23.25" customHeight="1">
      <c r="A91" s="65">
        <v>9.1999999999999993</v>
      </c>
      <c r="B91" s="54" t="s">
        <v>70</v>
      </c>
      <c r="C91" s="60" t="s">
        <v>512</v>
      </c>
      <c r="D91" s="61" t="s">
        <v>13</v>
      </c>
      <c r="E91" s="62">
        <f>'II rok'!Y31</f>
        <v>90</v>
      </c>
      <c r="F91" s="62">
        <f>'II rok'!Z31</f>
        <v>0</v>
      </c>
      <c r="G91" s="62">
        <f>'II rok'!AA31</f>
        <v>0</v>
      </c>
      <c r="H91" s="62">
        <f>'II rok'!AB31</f>
        <v>90</v>
      </c>
      <c r="I91" s="62">
        <f>'II rok'!AC31</f>
        <v>0</v>
      </c>
      <c r="J91" s="62">
        <f>'II rok'!AD31</f>
        <v>90</v>
      </c>
      <c r="K91" s="62">
        <f>'II rok'!AE31</f>
        <v>3</v>
      </c>
    </row>
    <row r="92" spans="1:11" ht="23.25" customHeight="1">
      <c r="A92" s="65">
        <v>9.3000000000000007</v>
      </c>
      <c r="B92" s="54" t="s">
        <v>71</v>
      </c>
      <c r="C92" s="60" t="s">
        <v>511</v>
      </c>
      <c r="D92" s="61" t="s">
        <v>13</v>
      </c>
      <c r="E92" s="62">
        <f>'II rok'!Y32</f>
        <v>30</v>
      </c>
      <c r="F92" s="62">
        <f>'II rok'!Z32</f>
        <v>0</v>
      </c>
      <c r="G92" s="62">
        <f>'II rok'!AA32</f>
        <v>0</v>
      </c>
      <c r="H92" s="62">
        <f>'II rok'!AB32</f>
        <v>30</v>
      </c>
      <c r="I92" s="62">
        <f>'II rok'!AC32</f>
        <v>0</v>
      </c>
      <c r="J92" s="62">
        <f>'II rok'!AD32</f>
        <v>30</v>
      </c>
      <c r="K92" s="62">
        <f>'II rok'!AE32</f>
        <v>1</v>
      </c>
    </row>
    <row r="93" spans="1:11" ht="23.25" customHeight="1">
      <c r="A93" s="65">
        <v>9.4</v>
      </c>
      <c r="B93" s="54" t="s">
        <v>87</v>
      </c>
      <c r="C93" s="60" t="s">
        <v>510</v>
      </c>
      <c r="D93" s="61" t="s">
        <v>16</v>
      </c>
      <c r="E93" s="62">
        <f>'III rok'!Y31</f>
        <v>120</v>
      </c>
      <c r="F93" s="62">
        <f>'III rok'!Z31</f>
        <v>0</v>
      </c>
      <c r="G93" s="62">
        <f>'III rok'!AA31</f>
        <v>0</v>
      </c>
      <c r="H93" s="62">
        <f>'III rok'!AB31</f>
        <v>120</v>
      </c>
      <c r="I93" s="62">
        <f>'III rok'!AC31</f>
        <v>0</v>
      </c>
      <c r="J93" s="62">
        <f>'III rok'!AD31</f>
        <v>120</v>
      </c>
      <c r="K93" s="62">
        <f>'III rok'!AE31</f>
        <v>4</v>
      </c>
    </row>
    <row r="94" spans="1:11" ht="23.25" customHeight="1">
      <c r="A94" s="65">
        <v>9.5</v>
      </c>
      <c r="B94" s="54" t="s">
        <v>103</v>
      </c>
      <c r="C94" s="60" t="s">
        <v>509</v>
      </c>
      <c r="D94" s="61" t="s">
        <v>14</v>
      </c>
      <c r="E94" s="62">
        <f>'IV rok'!Y27</f>
        <v>60</v>
      </c>
      <c r="F94" s="62">
        <f>'IV rok'!Z27</f>
        <v>0</v>
      </c>
      <c r="G94" s="62">
        <f>'IV rok'!AA27</f>
        <v>0</v>
      </c>
      <c r="H94" s="62">
        <f>'IV rok'!AB27</f>
        <v>60</v>
      </c>
      <c r="I94" s="62">
        <f>'IV rok'!AC27</f>
        <v>0</v>
      </c>
      <c r="J94" s="62">
        <f>'IV rok'!AD27</f>
        <v>60</v>
      </c>
      <c r="K94" s="62">
        <f>'IV rok'!AE27</f>
        <v>2</v>
      </c>
    </row>
    <row r="95" spans="1:11" ht="23.25" customHeight="1">
      <c r="A95" s="65">
        <v>9.6</v>
      </c>
      <c r="B95" s="54" t="s">
        <v>86</v>
      </c>
      <c r="C95" s="60" t="s">
        <v>508</v>
      </c>
      <c r="D95" s="61" t="s">
        <v>14</v>
      </c>
      <c r="E95" s="62">
        <f>'IV rok'!Y28</f>
        <v>60</v>
      </c>
      <c r="F95" s="62">
        <f>'IV rok'!Z28</f>
        <v>0</v>
      </c>
      <c r="G95" s="62">
        <f>'IV rok'!AA28</f>
        <v>0</v>
      </c>
      <c r="H95" s="62">
        <f>'IV rok'!AB28</f>
        <v>60</v>
      </c>
      <c r="I95" s="62">
        <f>'IV rok'!AC28</f>
        <v>0</v>
      </c>
      <c r="J95" s="62">
        <f>'IV rok'!AD28</f>
        <v>60</v>
      </c>
      <c r="K95" s="62">
        <f>'IV rok'!AE28</f>
        <v>2</v>
      </c>
    </row>
    <row r="96" spans="1:11" ht="23.25" customHeight="1">
      <c r="A96" s="65">
        <v>9.6999999999999993</v>
      </c>
      <c r="B96" s="54" t="s">
        <v>128</v>
      </c>
      <c r="C96" s="60" t="s">
        <v>507</v>
      </c>
      <c r="D96" s="61" t="s">
        <v>5</v>
      </c>
      <c r="E96" s="62">
        <f>'V rok'!Y37</f>
        <v>60</v>
      </c>
      <c r="F96" s="62">
        <f>'V rok'!Z37</f>
        <v>0</v>
      </c>
      <c r="G96" s="62">
        <f>'V rok'!AA37</f>
        <v>0</v>
      </c>
      <c r="H96" s="62">
        <f>'V rok'!AB37</f>
        <v>60</v>
      </c>
      <c r="I96" s="62">
        <f>'V rok'!AC37</f>
        <v>0</v>
      </c>
      <c r="J96" s="62">
        <f>'V rok'!AD37</f>
        <v>60</v>
      </c>
      <c r="K96" s="62">
        <f>'V rok'!AE37</f>
        <v>2</v>
      </c>
    </row>
    <row r="97" spans="1:11" ht="23.25" customHeight="1">
      <c r="A97" s="65">
        <v>9.8000000000000007</v>
      </c>
      <c r="B97" s="54" t="s">
        <v>122</v>
      </c>
      <c r="C97" s="60" t="s">
        <v>506</v>
      </c>
      <c r="D97" s="61" t="s">
        <v>5</v>
      </c>
      <c r="E97" s="62">
        <f>'V rok'!Y38</f>
        <v>60</v>
      </c>
      <c r="F97" s="62">
        <f>'V rok'!Z38</f>
        <v>0</v>
      </c>
      <c r="G97" s="62">
        <f>'V rok'!AA38</f>
        <v>0</v>
      </c>
      <c r="H97" s="62">
        <f>'V rok'!AB38</f>
        <v>60</v>
      </c>
      <c r="I97" s="62">
        <f>'V rok'!AC38</f>
        <v>0</v>
      </c>
      <c r="J97" s="62">
        <f>'V rok'!AD38</f>
        <v>60</v>
      </c>
      <c r="K97" s="62">
        <f>'V rok'!AE38</f>
        <v>2</v>
      </c>
    </row>
    <row r="98" spans="1:11">
      <c r="A98" s="516" t="s">
        <v>24</v>
      </c>
      <c r="B98" s="516"/>
      <c r="C98" s="72"/>
      <c r="D98" s="73"/>
      <c r="E98" s="74">
        <f>SUM(E90:E97)</f>
        <v>600</v>
      </c>
      <c r="F98" s="74">
        <f t="shared" ref="F98:K98" si="6">SUM(F90:F97)</f>
        <v>0</v>
      </c>
      <c r="G98" s="74">
        <f t="shared" si="6"/>
        <v>0</v>
      </c>
      <c r="H98" s="74">
        <f t="shared" si="6"/>
        <v>600</v>
      </c>
      <c r="I98" s="74">
        <f t="shared" si="6"/>
        <v>0</v>
      </c>
      <c r="J98" s="74">
        <f t="shared" si="6"/>
        <v>600</v>
      </c>
      <c r="K98" s="74">
        <f t="shared" si="6"/>
        <v>20</v>
      </c>
    </row>
    <row r="99" spans="1:11">
      <c r="A99" s="48" t="s">
        <v>264</v>
      </c>
      <c r="B99" s="75"/>
      <c r="C99" s="76"/>
      <c r="D99" s="77"/>
      <c r="E99" s="78"/>
      <c r="F99" s="78"/>
      <c r="G99" s="78"/>
      <c r="H99" s="78"/>
      <c r="I99" s="78"/>
      <c r="J99" s="78"/>
      <c r="K99" s="78"/>
    </row>
    <row r="100" spans="1:11" ht="20.25" customHeight="1">
      <c r="A100" s="65">
        <v>10.3</v>
      </c>
      <c r="B100" s="54" t="s">
        <v>49</v>
      </c>
      <c r="C100" s="60" t="s">
        <v>505</v>
      </c>
      <c r="D100" s="61" t="s">
        <v>174</v>
      </c>
      <c r="E100" s="62">
        <f>'I rok'!Y31</f>
        <v>30</v>
      </c>
      <c r="F100" s="62">
        <f>'I rok'!Z31</f>
        <v>0</v>
      </c>
      <c r="G100" s="62">
        <f>'I rok'!AA31</f>
        <v>30</v>
      </c>
      <c r="H100" s="62">
        <f>'I rok'!AB31</f>
        <v>0</v>
      </c>
      <c r="I100" s="62">
        <f>'I rok'!AC31</f>
        <v>0</v>
      </c>
      <c r="J100" s="352">
        <f>'I rok'!AD31</f>
        <v>50</v>
      </c>
      <c r="K100" s="352">
        <f>'I rok'!AE31</f>
        <v>2</v>
      </c>
    </row>
    <row r="101" spans="1:11" ht="20.25" customHeight="1">
      <c r="A101" s="65">
        <v>10.4</v>
      </c>
      <c r="B101" s="54" t="s">
        <v>50</v>
      </c>
      <c r="C101" s="60" t="s">
        <v>504</v>
      </c>
      <c r="D101" s="61" t="s">
        <v>174</v>
      </c>
      <c r="E101" s="62">
        <f>'I rok'!Y32</f>
        <v>2</v>
      </c>
      <c r="F101" s="62">
        <f>'I rok'!Z32</f>
        <v>0</v>
      </c>
      <c r="G101" s="62">
        <f>'I rok'!AA32</f>
        <v>2</v>
      </c>
      <c r="H101" s="62">
        <f>'I rok'!AB32</f>
        <v>0</v>
      </c>
      <c r="I101" s="62">
        <f>'I rok'!AC32</f>
        <v>0</v>
      </c>
      <c r="J101" s="62">
        <f>'I rok'!AD32</f>
        <v>2</v>
      </c>
      <c r="K101" s="62">
        <f>'I rok'!AE32</f>
        <v>0</v>
      </c>
    </row>
    <row r="102" spans="1:11" ht="35.25" customHeight="1">
      <c r="A102" s="65">
        <v>10.5</v>
      </c>
      <c r="B102" s="54" t="s">
        <v>51</v>
      </c>
      <c r="C102" s="60" t="s">
        <v>503</v>
      </c>
      <c r="D102" s="61" t="s">
        <v>174</v>
      </c>
      <c r="E102" s="62">
        <f>'I rok'!Y33</f>
        <v>5</v>
      </c>
      <c r="F102" s="62">
        <f>'I rok'!Z33</f>
        <v>5</v>
      </c>
      <c r="G102" s="62">
        <f>'I rok'!AA33</f>
        <v>0</v>
      </c>
      <c r="H102" s="62">
        <f>'I rok'!AB33</f>
        <v>0</v>
      </c>
      <c r="I102" s="62">
        <f>'I rok'!AC33</f>
        <v>0</v>
      </c>
      <c r="J102" s="62">
        <f>'I rok'!AD33</f>
        <v>5</v>
      </c>
      <c r="K102" s="62">
        <f>'I rok'!AE33</f>
        <v>0</v>
      </c>
    </row>
    <row r="103" spans="1:11" ht="16.5" customHeight="1">
      <c r="A103" s="529"/>
      <c r="B103" s="523" t="s">
        <v>251</v>
      </c>
      <c r="C103" s="524"/>
      <c r="D103" s="68" t="s">
        <v>180</v>
      </c>
      <c r="E103" s="352">
        <f>'I rok'!Y34</f>
        <v>30</v>
      </c>
      <c r="F103" s="69">
        <f>'I rok'!Z34</f>
        <v>0</v>
      </c>
      <c r="G103" s="352">
        <f>'I rok'!AA34</f>
        <v>30</v>
      </c>
      <c r="H103" s="69">
        <f>'I rok'!AB34</f>
        <v>0</v>
      </c>
      <c r="I103" s="69">
        <f>'I rok'!AC34</f>
        <v>0</v>
      </c>
      <c r="J103" s="69">
        <f>'I rok'!AD34</f>
        <v>50</v>
      </c>
      <c r="K103" s="69">
        <f>'I rok'!AE34</f>
        <v>2</v>
      </c>
    </row>
    <row r="104" spans="1:11" ht="15" customHeight="1">
      <c r="A104" s="530"/>
      <c r="B104" s="525"/>
      <c r="C104" s="526"/>
      <c r="D104" s="68" t="s">
        <v>173</v>
      </c>
      <c r="E104" s="352">
        <f>'II rok'!Y35</f>
        <v>30</v>
      </c>
      <c r="F104" s="69">
        <f>'II rok'!Z35</f>
        <v>0</v>
      </c>
      <c r="G104" s="352">
        <f>'II rok'!AA35</f>
        <v>30</v>
      </c>
      <c r="H104" s="69">
        <f>'II rok'!AB35</f>
        <v>0</v>
      </c>
      <c r="I104" s="69">
        <f>'II rok'!AC35</f>
        <v>0</v>
      </c>
      <c r="J104" s="69">
        <f>'II rok'!AD35</f>
        <v>50</v>
      </c>
      <c r="K104" s="69">
        <f>'II rok'!AE35</f>
        <v>2</v>
      </c>
    </row>
    <row r="105" spans="1:11" ht="15.75" customHeight="1">
      <c r="A105" s="531"/>
      <c r="B105" s="527"/>
      <c r="C105" s="528"/>
      <c r="D105" s="61" t="s">
        <v>13</v>
      </c>
      <c r="E105" s="352">
        <f>'II rok'!Y36</f>
        <v>30</v>
      </c>
      <c r="F105" s="69">
        <f>'II rok'!Z36</f>
        <v>0</v>
      </c>
      <c r="G105" s="352">
        <f>'II rok'!AA36</f>
        <v>30</v>
      </c>
      <c r="H105" s="69">
        <f>'II rok'!AB36</f>
        <v>0</v>
      </c>
      <c r="I105" s="69">
        <f>'II rok'!AC36</f>
        <v>0</v>
      </c>
      <c r="J105" s="69">
        <f>'II rok'!AD36</f>
        <v>50</v>
      </c>
      <c r="K105" s="69">
        <f>'II rok'!AE36</f>
        <v>2</v>
      </c>
    </row>
    <row r="106" spans="1:11">
      <c r="A106" s="516" t="s">
        <v>24</v>
      </c>
      <c r="B106" s="516"/>
      <c r="C106" s="72"/>
      <c r="D106" s="73"/>
      <c r="E106" s="364">
        <f>SUM(E100:E105)</f>
        <v>127</v>
      </c>
      <c r="F106" s="74">
        <f>SUM(F100:F105)</f>
        <v>5</v>
      </c>
      <c r="G106" s="364">
        <f>SUM(G100:G105)</f>
        <v>122</v>
      </c>
      <c r="H106" s="74">
        <f>SUM(H100:H102)</f>
        <v>0</v>
      </c>
      <c r="I106" s="74">
        <f>SUM(I100:I102)</f>
        <v>0</v>
      </c>
      <c r="J106" s="364">
        <f>SUM(J100:J105)</f>
        <v>207</v>
      </c>
      <c r="K106" s="364">
        <f>SUM(K100:K105)</f>
        <v>8</v>
      </c>
    </row>
    <row r="107" spans="1:11">
      <c r="A107" s="75" t="s">
        <v>265</v>
      </c>
      <c r="B107" s="75"/>
      <c r="C107" s="76"/>
      <c r="D107" s="77"/>
      <c r="E107" s="78"/>
      <c r="F107" s="78"/>
      <c r="G107" s="78"/>
      <c r="H107" s="78"/>
      <c r="I107" s="78"/>
      <c r="J107" s="78"/>
      <c r="K107" s="78"/>
    </row>
    <row r="108" spans="1:11" ht="18.75" customHeight="1">
      <c r="A108" s="79">
        <v>1</v>
      </c>
      <c r="B108" s="80" t="s">
        <v>183</v>
      </c>
      <c r="C108" s="60"/>
      <c r="D108" s="61" t="s">
        <v>174</v>
      </c>
      <c r="E108" s="62">
        <f>'I rok'!Y37</f>
        <v>15</v>
      </c>
      <c r="F108" s="62">
        <f>'I rok'!Z37</f>
        <v>15</v>
      </c>
      <c r="G108" s="62">
        <f>'I rok'!AA51</f>
        <v>0</v>
      </c>
      <c r="H108" s="62">
        <f>'I rok'!AB51</f>
        <v>0</v>
      </c>
      <c r="I108" s="62">
        <f>'I rok'!AC51</f>
        <v>0</v>
      </c>
      <c r="J108" s="62">
        <f>'I rok'!AD51</f>
        <v>25</v>
      </c>
      <c r="K108" s="62">
        <f>'I rok'!AE51</f>
        <v>1</v>
      </c>
    </row>
    <row r="109" spans="1:11" s="93" customFormat="1" ht="18.75" customHeight="1">
      <c r="A109" s="365">
        <v>2</v>
      </c>
      <c r="B109" s="366" t="s">
        <v>583</v>
      </c>
      <c r="C109" s="109"/>
      <c r="D109" s="359" t="s">
        <v>174</v>
      </c>
      <c r="E109" s="352">
        <f>'I rok'!Y38</f>
        <v>15</v>
      </c>
      <c r="F109" s="352">
        <f>'I rok'!Z38</f>
        <v>15</v>
      </c>
      <c r="G109" s="352">
        <f>'I rok'!AA38</f>
        <v>0</v>
      </c>
      <c r="H109" s="352">
        <f>'I rok'!AB38</f>
        <v>0</v>
      </c>
      <c r="I109" s="352">
        <f>'I rok'!AC38</f>
        <v>0</v>
      </c>
      <c r="J109" s="352">
        <f>'I rok'!AD38</f>
        <v>25</v>
      </c>
      <c r="K109" s="352">
        <f>'I rok'!AE38</f>
        <v>1</v>
      </c>
    </row>
    <row r="110" spans="1:11" ht="18.75" customHeight="1">
      <c r="A110" s="365">
        <v>3</v>
      </c>
      <c r="B110" s="366" t="s">
        <v>583</v>
      </c>
      <c r="C110" s="109"/>
      <c r="D110" s="359" t="s">
        <v>174</v>
      </c>
      <c r="E110" s="352">
        <f>'I rok'!Y39</f>
        <v>15</v>
      </c>
      <c r="F110" s="352">
        <f>'I rok'!Z39</f>
        <v>15</v>
      </c>
      <c r="G110" s="352">
        <f>'I rok'!AA39</f>
        <v>0</v>
      </c>
      <c r="H110" s="352">
        <f>'I rok'!AB39</f>
        <v>0</v>
      </c>
      <c r="I110" s="352">
        <f>'I rok'!AC39</f>
        <v>0</v>
      </c>
      <c r="J110" s="352">
        <f>'I rok'!AD39</f>
        <v>25</v>
      </c>
      <c r="K110" s="352">
        <f>'I rok'!AE39</f>
        <v>1</v>
      </c>
    </row>
    <row r="111" spans="1:11" s="93" customFormat="1" ht="18.75" customHeight="1">
      <c r="A111" s="365">
        <v>4</v>
      </c>
      <c r="B111" s="366" t="s">
        <v>583</v>
      </c>
      <c r="C111" s="109"/>
      <c r="D111" s="359" t="s">
        <v>180</v>
      </c>
      <c r="E111" s="352">
        <f>'I rok'!Y40</f>
        <v>30</v>
      </c>
      <c r="F111" s="352">
        <f>'I rok'!Z40</f>
        <v>15</v>
      </c>
      <c r="G111" s="352">
        <f>'I rok'!AA40</f>
        <v>15</v>
      </c>
      <c r="H111" s="352">
        <f>'I rok'!AB40</f>
        <v>0</v>
      </c>
      <c r="I111" s="352">
        <f>'I rok'!AC40</f>
        <v>0</v>
      </c>
      <c r="J111" s="352">
        <f>'I rok'!AD40</f>
        <v>50</v>
      </c>
      <c r="K111" s="352">
        <f>'I rok'!AE40</f>
        <v>2</v>
      </c>
    </row>
    <row r="112" spans="1:11" s="93" customFormat="1" ht="18.75" customHeight="1">
      <c r="A112" s="365">
        <v>5</v>
      </c>
      <c r="B112" s="366" t="s">
        <v>583</v>
      </c>
      <c r="C112" s="109"/>
      <c r="D112" s="359" t="s">
        <v>180</v>
      </c>
      <c r="E112" s="352">
        <f>'I rok'!Y41</f>
        <v>25</v>
      </c>
      <c r="F112" s="352">
        <f>'I rok'!Z41</f>
        <v>0</v>
      </c>
      <c r="G112" s="352">
        <f>'I rok'!AA41</f>
        <v>25</v>
      </c>
      <c r="H112" s="352">
        <f>'I rok'!AB41</f>
        <v>0</v>
      </c>
      <c r="I112" s="352">
        <f>'I rok'!AC41</f>
        <v>0</v>
      </c>
      <c r="J112" s="352">
        <f>'I rok'!AD41</f>
        <v>50</v>
      </c>
      <c r="K112" s="352">
        <f>'I rok'!AE41</f>
        <v>2</v>
      </c>
    </row>
    <row r="113" spans="1:11" s="93" customFormat="1" ht="18.75" customHeight="1">
      <c r="A113" s="365">
        <v>6</v>
      </c>
      <c r="B113" s="366" t="s">
        <v>583</v>
      </c>
      <c r="C113" s="109"/>
      <c r="D113" s="359" t="s">
        <v>173</v>
      </c>
      <c r="E113" s="352">
        <f>'II rok'!Y39</f>
        <v>25</v>
      </c>
      <c r="F113" s="352">
        <f>'II rok'!Z39</f>
        <v>0</v>
      </c>
      <c r="G113" s="352">
        <f>'II rok'!AA39</f>
        <v>25</v>
      </c>
      <c r="H113" s="352">
        <f>'II rok'!AB396</f>
        <v>0</v>
      </c>
      <c r="I113" s="352">
        <f>'II rok'!AC40</f>
        <v>0</v>
      </c>
      <c r="J113" s="352">
        <f>'II rok'!AD39</f>
        <v>50</v>
      </c>
      <c r="K113" s="352">
        <f>'II rok'!AE39</f>
        <v>2</v>
      </c>
    </row>
    <row r="114" spans="1:11" ht="18.75" customHeight="1">
      <c r="A114" s="365">
        <v>7</v>
      </c>
      <c r="B114" s="366" t="s">
        <v>583</v>
      </c>
      <c r="C114" s="109"/>
      <c r="D114" s="359" t="s">
        <v>173</v>
      </c>
      <c r="E114" s="352">
        <f>'II rok'!Y40</f>
        <v>30</v>
      </c>
      <c r="F114" s="352">
        <f>'II rok'!Z40</f>
        <v>5</v>
      </c>
      <c r="G114" s="352">
        <f>'II rok'!AA40</f>
        <v>15</v>
      </c>
      <c r="H114" s="352">
        <f>'II rok'!AB397</f>
        <v>0</v>
      </c>
      <c r="I114" s="352">
        <f>'II rok'!AC41</f>
        <v>0</v>
      </c>
      <c r="J114" s="352">
        <f>'II rok'!AD40</f>
        <v>50</v>
      </c>
      <c r="K114" s="352">
        <f>'II rok'!AE40</f>
        <v>2</v>
      </c>
    </row>
    <row r="115" spans="1:11" s="93" customFormat="1" ht="18.75" customHeight="1">
      <c r="A115" s="365">
        <v>8</v>
      </c>
      <c r="B115" s="366" t="s">
        <v>583</v>
      </c>
      <c r="C115" s="109"/>
      <c r="D115" s="359" t="s">
        <v>173</v>
      </c>
      <c r="E115" s="352">
        <f>'II rok'!Y41</f>
        <v>15</v>
      </c>
      <c r="F115" s="352">
        <f>'II rok'!Z41</f>
        <v>15</v>
      </c>
      <c r="G115" s="352">
        <f>'II rok'!AA41</f>
        <v>0</v>
      </c>
      <c r="H115" s="352">
        <f>'II rok'!AB398</f>
        <v>0</v>
      </c>
      <c r="I115" s="352">
        <f>'II rok'!AC42</f>
        <v>0</v>
      </c>
      <c r="J115" s="352">
        <f>'II rok'!AD41</f>
        <v>25</v>
      </c>
      <c r="K115" s="352">
        <f>'II rok'!AE41</f>
        <v>1</v>
      </c>
    </row>
    <row r="116" spans="1:11" ht="18.75" customHeight="1">
      <c r="A116" s="365">
        <v>9</v>
      </c>
      <c r="B116" s="366" t="s">
        <v>583</v>
      </c>
      <c r="C116" s="109"/>
      <c r="D116" s="359" t="s">
        <v>13</v>
      </c>
      <c r="E116" s="352">
        <f>'II rok'!Y42</f>
        <v>25</v>
      </c>
      <c r="F116" s="352">
        <f>'II rok'!Z42</f>
        <v>0</v>
      </c>
      <c r="G116" s="352">
        <f>'II rok'!AA42</f>
        <v>25</v>
      </c>
      <c r="H116" s="352">
        <f>'II rok'!AB399</f>
        <v>0</v>
      </c>
      <c r="I116" s="352">
        <f>'II rok'!AC43</f>
        <v>0</v>
      </c>
      <c r="J116" s="352">
        <f>'II rok'!AD42</f>
        <v>50</v>
      </c>
      <c r="K116" s="352">
        <f>'II rok'!AE42</f>
        <v>2</v>
      </c>
    </row>
    <row r="117" spans="1:11" s="93" customFormat="1" ht="18.75" customHeight="1">
      <c r="A117" s="365">
        <v>10</v>
      </c>
      <c r="B117" s="366" t="s">
        <v>583</v>
      </c>
      <c r="C117" s="109"/>
      <c r="D117" s="359" t="s">
        <v>13</v>
      </c>
      <c r="E117" s="352">
        <f>'II rok'!Y43</f>
        <v>15</v>
      </c>
      <c r="F117" s="352">
        <f>'II rok'!Z43</f>
        <v>15</v>
      </c>
      <c r="G117" s="352">
        <f>'II rok'!AA43</f>
        <v>0</v>
      </c>
      <c r="H117" s="352">
        <f>'II rok'!AB400</f>
        <v>0</v>
      </c>
      <c r="I117" s="352">
        <f>'II rok'!AC44</f>
        <v>0</v>
      </c>
      <c r="J117" s="352">
        <f>'II rok'!AD43</f>
        <v>25</v>
      </c>
      <c r="K117" s="352">
        <f>'II rok'!AE43</f>
        <v>1</v>
      </c>
    </row>
    <row r="118" spans="1:11" s="93" customFormat="1" ht="18.75" customHeight="1">
      <c r="A118" s="365">
        <v>11</v>
      </c>
      <c r="B118" s="366" t="s">
        <v>583</v>
      </c>
      <c r="C118" s="109"/>
      <c r="D118" s="359" t="s">
        <v>13</v>
      </c>
      <c r="E118" s="352">
        <f>'II rok'!Y44</f>
        <v>15</v>
      </c>
      <c r="F118" s="352">
        <f>'II rok'!Z44</f>
        <v>15</v>
      </c>
      <c r="G118" s="352">
        <f>'II rok'!AA44</f>
        <v>0</v>
      </c>
      <c r="H118" s="352">
        <f>'II rok'!AB401</f>
        <v>0</v>
      </c>
      <c r="I118" s="352">
        <f>'II rok'!AC45</f>
        <v>0</v>
      </c>
      <c r="J118" s="352">
        <f>'II rok'!AD44</f>
        <v>25</v>
      </c>
      <c r="K118" s="352">
        <f>'II rok'!AE44</f>
        <v>1</v>
      </c>
    </row>
    <row r="119" spans="1:11" s="93" customFormat="1" ht="18.75" customHeight="1">
      <c r="A119" s="365">
        <v>12</v>
      </c>
      <c r="B119" s="366" t="s">
        <v>583</v>
      </c>
      <c r="C119" s="109"/>
      <c r="D119" s="359" t="s">
        <v>15</v>
      </c>
      <c r="E119" s="352">
        <f>'III rok'!Y34</f>
        <v>20</v>
      </c>
      <c r="F119" s="352">
        <f>'III rok'!Z34</f>
        <v>0</v>
      </c>
      <c r="G119" s="352">
        <f>'III rok'!AA34</f>
        <v>20</v>
      </c>
      <c r="H119" s="352">
        <f>'III rok'!AB34</f>
        <v>0</v>
      </c>
      <c r="I119" s="352">
        <f>'III rok'!AC34</f>
        <v>0</v>
      </c>
      <c r="J119" s="352">
        <f>'III rok'!AD34</f>
        <v>50</v>
      </c>
      <c r="K119" s="352">
        <f>'III rok'!AE34</f>
        <v>2</v>
      </c>
    </row>
    <row r="120" spans="1:11" ht="18.75" customHeight="1">
      <c r="A120" s="365">
        <v>13</v>
      </c>
      <c r="B120" s="366" t="s">
        <v>583</v>
      </c>
      <c r="C120" s="109"/>
      <c r="D120" s="359" t="s">
        <v>15</v>
      </c>
      <c r="E120" s="352">
        <f>'III rok'!Y35</f>
        <v>15</v>
      </c>
      <c r="F120" s="352">
        <f>'III rok'!Z35</f>
        <v>15</v>
      </c>
      <c r="G120" s="352">
        <f>'III rok'!AA35</f>
        <v>0</v>
      </c>
      <c r="H120" s="352">
        <f>'III rok'!AB35</f>
        <v>0</v>
      </c>
      <c r="I120" s="352">
        <f>'III rok'!AC35</f>
        <v>0</v>
      </c>
      <c r="J120" s="352">
        <f>'III rok'!AD35</f>
        <v>25</v>
      </c>
      <c r="K120" s="352">
        <f>'III rok'!AE35</f>
        <v>1</v>
      </c>
    </row>
    <row r="121" spans="1:11" s="93" customFormat="1" ht="18.75" customHeight="1">
      <c r="A121" s="365">
        <v>14</v>
      </c>
      <c r="B121" s="366" t="s">
        <v>583</v>
      </c>
      <c r="C121" s="109"/>
      <c r="D121" s="359" t="s">
        <v>15</v>
      </c>
      <c r="E121" s="352">
        <f>'III rok'!Y36</f>
        <v>15</v>
      </c>
      <c r="F121" s="352">
        <f>'III rok'!Z36</f>
        <v>15</v>
      </c>
      <c r="G121" s="352">
        <f>'III rok'!AA36</f>
        <v>0</v>
      </c>
      <c r="H121" s="352">
        <f>'III rok'!AB36</f>
        <v>0</v>
      </c>
      <c r="I121" s="352">
        <f>'III rok'!AC36</f>
        <v>0</v>
      </c>
      <c r="J121" s="352">
        <f>'III rok'!AD36</f>
        <v>25</v>
      </c>
      <c r="K121" s="352">
        <f>'III rok'!AE36</f>
        <v>1</v>
      </c>
    </row>
    <row r="122" spans="1:11" s="93" customFormat="1" ht="18.75" customHeight="1">
      <c r="A122" s="365">
        <v>15</v>
      </c>
      <c r="B122" s="366" t="s">
        <v>583</v>
      </c>
      <c r="C122" s="109"/>
      <c r="D122" s="359" t="s">
        <v>16</v>
      </c>
      <c r="E122" s="352">
        <f>'III rok'!Y37</f>
        <v>15</v>
      </c>
      <c r="F122" s="352">
        <f>'III rok'!Z37</f>
        <v>15</v>
      </c>
      <c r="G122" s="352">
        <f>'III rok'!AA37</f>
        <v>0</v>
      </c>
      <c r="H122" s="352">
        <f>'III rok'!AB37</f>
        <v>0</v>
      </c>
      <c r="I122" s="352">
        <f>'III rok'!AC37</f>
        <v>0</v>
      </c>
      <c r="J122" s="352">
        <f>'III rok'!AD37</f>
        <v>25</v>
      </c>
      <c r="K122" s="352">
        <f>'III rok'!AE37</f>
        <v>1</v>
      </c>
    </row>
    <row r="123" spans="1:11" ht="18.75" customHeight="1">
      <c r="A123" s="365">
        <v>16</v>
      </c>
      <c r="B123" s="366" t="s">
        <v>583</v>
      </c>
      <c r="C123" s="109"/>
      <c r="D123" s="359" t="s">
        <v>16</v>
      </c>
      <c r="E123" s="352">
        <f>'III rok'!Y37</f>
        <v>15</v>
      </c>
      <c r="F123" s="352">
        <f>'III rok'!Z37</f>
        <v>15</v>
      </c>
      <c r="G123" s="352">
        <f>'III rok'!AA37</f>
        <v>0</v>
      </c>
      <c r="H123" s="352">
        <f>'III rok'!AB37</f>
        <v>0</v>
      </c>
      <c r="I123" s="352">
        <f>'III rok'!AC37</f>
        <v>0</v>
      </c>
      <c r="J123" s="352">
        <f>'III rok'!AD37</f>
        <v>25</v>
      </c>
      <c r="K123" s="352">
        <f>'III rok'!AE37</f>
        <v>1</v>
      </c>
    </row>
    <row r="124" spans="1:11" ht="18.75" customHeight="1">
      <c r="A124" s="365">
        <v>17</v>
      </c>
      <c r="B124" s="366" t="s">
        <v>583</v>
      </c>
      <c r="C124" s="109"/>
      <c r="D124" s="359" t="s">
        <v>16</v>
      </c>
      <c r="E124" s="352">
        <f>'III rok'!Y39</f>
        <v>15</v>
      </c>
      <c r="F124" s="352">
        <f>'III rok'!Z39</f>
        <v>15</v>
      </c>
      <c r="G124" s="352">
        <f>'III rok'!AA39</f>
        <v>0</v>
      </c>
      <c r="H124" s="352">
        <f>'III rok'!AB39</f>
        <v>0</v>
      </c>
      <c r="I124" s="352">
        <f>'III rok'!AC39</f>
        <v>0</v>
      </c>
      <c r="J124" s="352">
        <f>'III rok'!AD39</f>
        <v>25</v>
      </c>
      <c r="K124" s="352">
        <f>'III rok'!AE39</f>
        <v>1</v>
      </c>
    </row>
    <row r="125" spans="1:11" ht="18.75" customHeight="1">
      <c r="A125" s="365">
        <v>18</v>
      </c>
      <c r="B125" s="366" t="s">
        <v>583</v>
      </c>
      <c r="C125" s="109"/>
      <c r="D125" s="359" t="s">
        <v>17</v>
      </c>
      <c r="E125" s="352">
        <f>'IV rok'!Y34</f>
        <v>15</v>
      </c>
      <c r="F125" s="352">
        <f>'IV rok'!Z34</f>
        <v>15</v>
      </c>
      <c r="G125" s="352">
        <f>'IV rok'!AA34</f>
        <v>0</v>
      </c>
      <c r="H125" s="352">
        <f>'IV rok'!AB34</f>
        <v>0</v>
      </c>
      <c r="I125" s="352">
        <f>'IV rok'!AC34</f>
        <v>0</v>
      </c>
      <c r="J125" s="352">
        <f>'IV rok'!AD34</f>
        <v>25</v>
      </c>
      <c r="K125" s="352">
        <f>'IV rok'!AE34</f>
        <v>1</v>
      </c>
    </row>
    <row r="126" spans="1:11" ht="18.75" customHeight="1">
      <c r="A126" s="365">
        <v>19</v>
      </c>
      <c r="B126" s="366" t="s">
        <v>583</v>
      </c>
      <c r="C126" s="109"/>
      <c r="D126" s="359" t="s">
        <v>14</v>
      </c>
      <c r="E126" s="352">
        <f>'IV rok'!Y35</f>
        <v>15</v>
      </c>
      <c r="F126" s="352">
        <f>'IV rok'!Z35</f>
        <v>15</v>
      </c>
      <c r="G126" s="352">
        <f>'IV rok'!AA35</f>
        <v>0</v>
      </c>
      <c r="H126" s="352">
        <f>'IV rok'!AB35</f>
        <v>0</v>
      </c>
      <c r="I126" s="352">
        <f>'IV rok'!AC35</f>
        <v>0</v>
      </c>
      <c r="J126" s="352">
        <f>'IV rok'!AD35</f>
        <v>25</v>
      </c>
      <c r="K126" s="352">
        <f>'IV rok'!AE35</f>
        <v>1</v>
      </c>
    </row>
    <row r="127" spans="1:11" ht="18.75" customHeight="1">
      <c r="A127" s="365">
        <v>20</v>
      </c>
      <c r="B127" s="366" t="s">
        <v>583</v>
      </c>
      <c r="C127" s="109"/>
      <c r="D127" s="359" t="s">
        <v>4</v>
      </c>
      <c r="E127" s="352">
        <f>'V rok'!Y44</f>
        <v>15</v>
      </c>
      <c r="F127" s="352">
        <f>'V rok'!Z44</f>
        <v>15</v>
      </c>
      <c r="G127" s="352">
        <f>'V rok'!AA44</f>
        <v>0</v>
      </c>
      <c r="H127" s="352">
        <f>'V rok'!AB44</f>
        <v>0</v>
      </c>
      <c r="I127" s="352">
        <f>'V rok'!AC44</f>
        <v>0</v>
      </c>
      <c r="J127" s="352">
        <f>'V rok'!AD44</f>
        <v>25</v>
      </c>
      <c r="K127" s="352">
        <f>'V rok'!AE44</f>
        <v>1</v>
      </c>
    </row>
    <row r="128" spans="1:11" s="93" customFormat="1" ht="18.75" customHeight="1">
      <c r="A128" s="365">
        <v>21</v>
      </c>
      <c r="B128" s="366" t="s">
        <v>583</v>
      </c>
      <c r="C128" s="109"/>
      <c r="D128" s="359" t="s">
        <v>4</v>
      </c>
      <c r="E128" s="352">
        <f>'V rok'!Y45</f>
        <v>25</v>
      </c>
      <c r="F128" s="352">
        <f>'V rok'!Z45</f>
        <v>0</v>
      </c>
      <c r="G128" s="352">
        <f>'V rok'!AA45</f>
        <v>25</v>
      </c>
      <c r="H128" s="352">
        <f>'V rok'!AB45</f>
        <v>0</v>
      </c>
      <c r="I128" s="352">
        <f>'V rok'!AC45</f>
        <v>0</v>
      </c>
      <c r="J128" s="352">
        <f>'V rok'!AD45</f>
        <v>50</v>
      </c>
      <c r="K128" s="352">
        <f>'V rok'!AE45</f>
        <v>2</v>
      </c>
    </row>
    <row r="129" spans="1:11" s="93" customFormat="1" ht="18.75" customHeight="1">
      <c r="A129" s="365">
        <v>22</v>
      </c>
      <c r="B129" s="366" t="s">
        <v>236</v>
      </c>
      <c r="C129" s="109"/>
      <c r="D129" s="359" t="s">
        <v>5</v>
      </c>
      <c r="E129" s="367">
        <f>'V rok'!Y46</f>
        <v>25</v>
      </c>
      <c r="F129" s="367">
        <f>'V rok'!Z46</f>
        <v>0</v>
      </c>
      <c r="G129" s="367">
        <f>'V rok'!AA46</f>
        <v>25</v>
      </c>
      <c r="H129" s="367">
        <f>'V rok'!AB46</f>
        <v>0</v>
      </c>
      <c r="I129" s="367">
        <f>'V rok'!AC46</f>
        <v>0</v>
      </c>
      <c r="J129" s="367">
        <f>'V rok'!AD46</f>
        <v>50</v>
      </c>
      <c r="K129" s="367">
        <f>'V rok'!AE46</f>
        <v>2</v>
      </c>
    </row>
    <row r="130" spans="1:11">
      <c r="A130" s="517" t="s">
        <v>24</v>
      </c>
      <c r="B130" s="518"/>
      <c r="C130" s="518"/>
      <c r="D130" s="519"/>
      <c r="E130" s="364">
        <f>SUM(E108:E129)</f>
        <v>415</v>
      </c>
      <c r="F130" s="364">
        <f>SUM(F108:F129)</f>
        <v>230</v>
      </c>
      <c r="G130" s="364">
        <f>SUM(G127:G129)</f>
        <v>50</v>
      </c>
      <c r="H130" s="364">
        <f>SUM(H108:H129)</f>
        <v>0</v>
      </c>
      <c r="I130" s="74">
        <f>SUM(I108:I129)</f>
        <v>0</v>
      </c>
      <c r="J130" s="364">
        <f>SUM(J108:J129)</f>
        <v>750</v>
      </c>
      <c r="K130" s="364">
        <f>SUM(K108:K129)</f>
        <v>30</v>
      </c>
    </row>
    <row r="131" spans="1:11" s="93" customFormat="1" ht="16.5" customHeight="1">
      <c r="A131" s="532" t="s">
        <v>280</v>
      </c>
      <c r="B131" s="533"/>
      <c r="C131" s="533"/>
      <c r="D131" s="533"/>
      <c r="E131" s="533"/>
      <c r="F131" s="533"/>
      <c r="G131" s="533"/>
      <c r="H131" s="533"/>
      <c r="I131" s="533"/>
      <c r="J131" s="533"/>
      <c r="K131" s="534"/>
    </row>
    <row r="132" spans="1:11" s="93" customFormat="1" ht="25.5">
      <c r="A132" s="224" t="s">
        <v>276</v>
      </c>
      <c r="B132" s="222" t="s">
        <v>279</v>
      </c>
      <c r="C132" s="219" t="s">
        <v>502</v>
      </c>
      <c r="D132" s="225">
        <v>1</v>
      </c>
      <c r="E132" s="223">
        <f>'I rok'!Y44</f>
        <v>5</v>
      </c>
      <c r="F132" s="223">
        <f>'I rok'!Z44</f>
        <v>5</v>
      </c>
      <c r="G132" s="223">
        <f>'I rok'!AA44</f>
        <v>0</v>
      </c>
      <c r="H132" s="223">
        <f>'I rok'!AB44</f>
        <v>0</v>
      </c>
      <c r="I132" s="223">
        <f>'I rok'!AC44</f>
        <v>0</v>
      </c>
      <c r="J132" s="223">
        <f>'I rok'!AD44</f>
        <v>5</v>
      </c>
      <c r="K132" s="223">
        <f>'I rok'!AE44</f>
        <v>0</v>
      </c>
    </row>
    <row r="133" spans="1:11" s="93" customFormat="1">
      <c r="A133" s="224" t="s">
        <v>277</v>
      </c>
      <c r="B133" s="222" t="s">
        <v>281</v>
      </c>
      <c r="C133" s="219" t="s">
        <v>501</v>
      </c>
      <c r="D133" s="225">
        <v>1</v>
      </c>
      <c r="E133" s="223">
        <f>'I rok'!Y45</f>
        <v>5</v>
      </c>
      <c r="F133" s="223">
        <f>'I rok'!Z45</f>
        <v>5</v>
      </c>
      <c r="G133" s="223">
        <f>'I rok'!AA45</f>
        <v>0</v>
      </c>
      <c r="H133" s="223">
        <f>'I rok'!AB45</f>
        <v>0</v>
      </c>
      <c r="I133" s="223">
        <f>'I rok'!AC45</f>
        <v>0</v>
      </c>
      <c r="J133" s="223">
        <f>'I rok'!AD45</f>
        <v>5</v>
      </c>
      <c r="K133" s="223">
        <f>'I rok'!AE45</f>
        <v>0</v>
      </c>
    </row>
    <row r="134" spans="1:11" s="93" customFormat="1">
      <c r="A134" s="224" t="s">
        <v>278</v>
      </c>
      <c r="B134" s="222" t="s">
        <v>282</v>
      </c>
      <c r="C134" s="219" t="s">
        <v>500</v>
      </c>
      <c r="D134" s="225">
        <v>1</v>
      </c>
      <c r="E134" s="223">
        <f>'I rok'!Y46</f>
        <v>5</v>
      </c>
      <c r="F134" s="223">
        <f>'I rok'!Z46</f>
        <v>5</v>
      </c>
      <c r="G134" s="223">
        <f>'I rok'!AA46</f>
        <v>0</v>
      </c>
      <c r="H134" s="223">
        <f>'I rok'!AB46</f>
        <v>0</v>
      </c>
      <c r="I134" s="223">
        <f>'I rok'!AC46</f>
        <v>0</v>
      </c>
      <c r="J134" s="223">
        <f>'I rok'!AD46</f>
        <v>5</v>
      </c>
      <c r="K134" s="223">
        <f>'I rok'!AE46</f>
        <v>0</v>
      </c>
    </row>
    <row r="135" spans="1:11" s="93" customFormat="1">
      <c r="A135" s="517" t="s">
        <v>24</v>
      </c>
      <c r="B135" s="518"/>
      <c r="C135" s="518"/>
      <c r="D135" s="519"/>
      <c r="E135" s="228">
        <f>SUM(E132:E134)</f>
        <v>15</v>
      </c>
      <c r="F135" s="228">
        <f t="shared" ref="F135:K135" si="7">SUM(F132:F134)</f>
        <v>15</v>
      </c>
      <c r="G135" s="228">
        <f t="shared" si="7"/>
        <v>0</v>
      </c>
      <c r="H135" s="228">
        <f t="shared" si="7"/>
        <v>0</v>
      </c>
      <c r="I135" s="228">
        <f t="shared" si="7"/>
        <v>0</v>
      </c>
      <c r="J135" s="228">
        <f t="shared" si="7"/>
        <v>15</v>
      </c>
      <c r="K135" s="228">
        <f t="shared" si="7"/>
        <v>0</v>
      </c>
    </row>
    <row r="136" spans="1:11">
      <c r="A136" s="520" t="s">
        <v>53</v>
      </c>
      <c r="B136" s="521"/>
      <c r="C136" s="521"/>
      <c r="D136" s="522"/>
      <c r="E136" s="368">
        <f t="shared" ref="E136:K136" si="8">SUM(E8,E18,E27,E39,E54,E70,E77,E88,E98,E106,E130,E135)</f>
        <v>5867</v>
      </c>
      <c r="F136" s="368">
        <f t="shared" si="8"/>
        <v>1575</v>
      </c>
      <c r="G136" s="368">
        <f t="shared" si="8"/>
        <v>1577</v>
      </c>
      <c r="H136" s="368">
        <f t="shared" si="8"/>
        <v>2375</v>
      </c>
      <c r="I136" s="368">
        <f t="shared" si="8"/>
        <v>155</v>
      </c>
      <c r="J136" s="368">
        <f t="shared" si="8"/>
        <v>9242</v>
      </c>
      <c r="K136" s="368">
        <f t="shared" si="8"/>
        <v>364</v>
      </c>
    </row>
    <row r="137" spans="1:11">
      <c r="A137" s="43"/>
      <c r="B137" s="43"/>
      <c r="C137" s="81"/>
      <c r="D137" s="82"/>
      <c r="E137" s="83"/>
      <c r="F137" s="83"/>
      <c r="G137" s="83"/>
      <c r="H137" s="83"/>
      <c r="I137" s="83"/>
      <c r="J137" s="83"/>
      <c r="K137" s="83"/>
    </row>
    <row r="138" spans="1:11" ht="15" customHeight="1">
      <c r="A138" s="43"/>
      <c r="B138" s="512" t="s">
        <v>584</v>
      </c>
      <c r="C138" s="512"/>
      <c r="D138" s="512"/>
      <c r="E138" s="512"/>
      <c r="F138" s="512"/>
      <c r="G138" s="512"/>
      <c r="H138" s="83"/>
      <c r="I138" s="83"/>
      <c r="J138" s="83"/>
      <c r="K138" s="83"/>
    </row>
    <row r="139" spans="1:11">
      <c r="A139" s="43"/>
      <c r="B139" s="512"/>
      <c r="C139" s="512"/>
      <c r="D139" s="512"/>
      <c r="E139" s="512"/>
      <c r="F139" s="512"/>
      <c r="G139" s="512"/>
      <c r="H139" s="83"/>
      <c r="I139" s="83"/>
      <c r="J139" s="83"/>
      <c r="K139" s="83"/>
    </row>
    <row r="140" spans="1:11">
      <c r="A140" s="43"/>
      <c r="B140" s="512"/>
      <c r="C140" s="512"/>
      <c r="D140" s="512"/>
      <c r="E140" s="512"/>
      <c r="F140" s="512"/>
      <c r="G140" s="512"/>
      <c r="H140" s="83"/>
      <c r="I140" s="83"/>
      <c r="J140" s="83"/>
      <c r="K140" s="83"/>
    </row>
    <row r="141" spans="1:11">
      <c r="A141" s="43"/>
      <c r="B141" s="512"/>
      <c r="C141" s="512"/>
      <c r="D141" s="512"/>
      <c r="E141" s="512"/>
      <c r="F141" s="512"/>
      <c r="G141" s="512"/>
      <c r="H141" s="83"/>
      <c r="I141" s="83"/>
      <c r="J141" s="83"/>
      <c r="K141" s="83"/>
    </row>
    <row r="142" spans="1:11">
      <c r="A142" s="43"/>
      <c r="B142" s="512"/>
      <c r="C142" s="512"/>
      <c r="D142" s="512"/>
      <c r="E142" s="512"/>
      <c r="F142" s="512"/>
      <c r="G142" s="512"/>
      <c r="H142" s="83"/>
      <c r="I142" s="83"/>
      <c r="J142" s="83"/>
      <c r="K142" s="83"/>
    </row>
    <row r="143" spans="1:11" ht="10.5" customHeight="1">
      <c r="A143" s="43"/>
      <c r="B143" s="512"/>
      <c r="C143" s="512"/>
      <c r="D143" s="512"/>
      <c r="E143" s="512"/>
      <c r="F143" s="512"/>
      <c r="G143" s="512"/>
      <c r="H143" s="83"/>
      <c r="I143" s="83"/>
      <c r="J143" s="83"/>
      <c r="K143" s="83"/>
    </row>
    <row r="144" spans="1:11">
      <c r="A144" s="43"/>
      <c r="B144" s="43"/>
      <c r="C144" s="84" t="s">
        <v>184</v>
      </c>
      <c r="D144" s="82"/>
      <c r="E144" s="83"/>
      <c r="F144" s="83"/>
      <c r="G144" s="83"/>
      <c r="H144" s="83"/>
      <c r="I144" s="83"/>
      <c r="J144" s="83"/>
      <c r="K144" s="83"/>
    </row>
  </sheetData>
  <mergeCells count="20">
    <mergeCell ref="A1:K1"/>
    <mergeCell ref="A2:B2"/>
    <mergeCell ref="A8:D8"/>
    <mergeCell ref="A18:D18"/>
    <mergeCell ref="A3:K3"/>
    <mergeCell ref="B138:G143"/>
    <mergeCell ref="A27:D27"/>
    <mergeCell ref="A106:B106"/>
    <mergeCell ref="A130:D130"/>
    <mergeCell ref="A136:D136"/>
    <mergeCell ref="B103:C105"/>
    <mergeCell ref="A39:D39"/>
    <mergeCell ref="A54:D54"/>
    <mergeCell ref="A70:D70"/>
    <mergeCell ref="A103:A105"/>
    <mergeCell ref="A131:K131"/>
    <mergeCell ref="A135:D135"/>
    <mergeCell ref="A77:D77"/>
    <mergeCell ref="A88:D88"/>
    <mergeCell ref="A98:B98"/>
  </mergeCells>
  <pageMargins left="0.7" right="0.7" top="0.75" bottom="0.75" header="0.3" footer="0.3"/>
  <pageSetup paperSize="9" scale="5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82"/>
  <sheetViews>
    <sheetView topLeftCell="A127" workbookViewId="0">
      <selection activeCell="D73" sqref="D73"/>
    </sheetView>
  </sheetViews>
  <sheetFormatPr defaultRowHeight="15"/>
  <cols>
    <col min="1" max="1" width="4.140625" customWidth="1"/>
    <col min="2" max="2" width="4.85546875" style="1" customWidth="1"/>
    <col min="3" max="3" width="38.28515625" style="88" customWidth="1"/>
    <col min="4" max="4" width="20.7109375" style="94" customWidth="1"/>
    <col min="5" max="7" width="7.7109375" customWidth="1"/>
    <col min="8" max="16" width="5.28515625" customWidth="1"/>
    <col min="17" max="25" width="4.28515625" customWidth="1"/>
    <col min="26" max="26" width="7.42578125" customWidth="1"/>
    <col min="27" max="30" width="4.7109375" customWidth="1"/>
    <col min="31" max="31" width="9.42578125" customWidth="1"/>
    <col min="32" max="32" width="7.42578125" customWidth="1"/>
    <col min="33" max="33" width="40" customWidth="1"/>
  </cols>
  <sheetData>
    <row r="1" spans="1:32" ht="45.75" customHeight="1">
      <c r="A1" s="260"/>
      <c r="B1" s="261"/>
      <c r="C1" s="559" t="s">
        <v>205</v>
      </c>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60"/>
    </row>
    <row r="2" spans="1:32" ht="19.5" customHeight="1">
      <c r="A2" s="262"/>
      <c r="B2" s="561"/>
      <c r="C2" s="562"/>
      <c r="D2" s="562"/>
      <c r="E2" s="562"/>
      <c r="F2" s="562"/>
      <c r="G2" s="563"/>
      <c r="H2" s="564" t="s">
        <v>32</v>
      </c>
      <c r="I2" s="564"/>
      <c r="J2" s="564"/>
      <c r="K2" s="564"/>
      <c r="L2" s="564"/>
      <c r="M2" s="564"/>
      <c r="N2" s="564"/>
      <c r="O2" s="564"/>
      <c r="P2" s="564"/>
      <c r="Q2" s="564"/>
      <c r="R2" s="564"/>
      <c r="S2" s="564"/>
      <c r="T2" s="564"/>
      <c r="U2" s="564"/>
      <c r="V2" s="564"/>
      <c r="W2" s="564"/>
      <c r="X2" s="564"/>
      <c r="Y2" s="564"/>
      <c r="Z2" s="564"/>
      <c r="AA2" s="564"/>
      <c r="AB2" s="564"/>
      <c r="AC2" s="564"/>
      <c r="AD2" s="564"/>
      <c r="AE2" s="564"/>
      <c r="AF2" s="565"/>
    </row>
    <row r="3" spans="1:32">
      <c r="A3" s="262"/>
      <c r="B3" s="496" t="s">
        <v>26</v>
      </c>
      <c r="C3" s="498" t="s">
        <v>27</v>
      </c>
      <c r="D3" s="498" t="s">
        <v>28</v>
      </c>
      <c r="E3" s="566" t="s">
        <v>153</v>
      </c>
      <c r="F3" s="566"/>
      <c r="G3" s="566"/>
      <c r="H3" s="556" t="s">
        <v>2</v>
      </c>
      <c r="I3" s="556"/>
      <c r="J3" s="556" t="s">
        <v>166</v>
      </c>
      <c r="K3" s="556"/>
      <c r="L3" s="567" t="s">
        <v>167</v>
      </c>
      <c r="M3" s="567"/>
      <c r="N3" s="556" t="s">
        <v>2</v>
      </c>
      <c r="O3" s="556"/>
      <c r="P3" s="557" t="s">
        <v>1</v>
      </c>
      <c r="Q3" s="558" t="s">
        <v>2</v>
      </c>
      <c r="R3" s="558"/>
      <c r="S3" s="558" t="s">
        <v>166</v>
      </c>
      <c r="T3" s="558"/>
      <c r="U3" s="558" t="s">
        <v>167</v>
      </c>
      <c r="V3" s="558"/>
      <c r="W3" s="558" t="s">
        <v>2</v>
      </c>
      <c r="X3" s="558"/>
      <c r="Y3" s="557" t="s">
        <v>1</v>
      </c>
      <c r="Z3" s="554" t="s">
        <v>35</v>
      </c>
      <c r="AA3" s="554" t="s">
        <v>2</v>
      </c>
      <c r="AB3" s="554" t="s">
        <v>166</v>
      </c>
      <c r="AC3" s="568" t="s">
        <v>167</v>
      </c>
      <c r="AD3" s="554" t="s">
        <v>2</v>
      </c>
      <c r="AE3" s="554" t="s">
        <v>37</v>
      </c>
      <c r="AF3" s="555" t="s">
        <v>36</v>
      </c>
    </row>
    <row r="4" spans="1:32" ht="9.75" customHeight="1">
      <c r="A4" s="262"/>
      <c r="B4" s="496"/>
      <c r="C4" s="498"/>
      <c r="D4" s="498"/>
      <c r="E4" s="566"/>
      <c r="F4" s="566"/>
      <c r="G4" s="566"/>
      <c r="H4" s="556"/>
      <c r="I4" s="556"/>
      <c r="J4" s="556"/>
      <c r="K4" s="556"/>
      <c r="L4" s="567"/>
      <c r="M4" s="567"/>
      <c r="N4" s="556"/>
      <c r="O4" s="556"/>
      <c r="P4" s="557"/>
      <c r="Q4" s="558"/>
      <c r="R4" s="558"/>
      <c r="S4" s="558"/>
      <c r="T4" s="558"/>
      <c r="U4" s="558"/>
      <c r="V4" s="558"/>
      <c r="W4" s="558"/>
      <c r="X4" s="558"/>
      <c r="Y4" s="557"/>
      <c r="Z4" s="554"/>
      <c r="AA4" s="554"/>
      <c r="AB4" s="554"/>
      <c r="AC4" s="568"/>
      <c r="AD4" s="554"/>
      <c r="AE4" s="554"/>
      <c r="AF4" s="555"/>
    </row>
    <row r="5" spans="1:32">
      <c r="A5" s="262"/>
      <c r="B5" s="496"/>
      <c r="C5" s="498"/>
      <c r="D5" s="498"/>
      <c r="E5" s="498" t="s">
        <v>0</v>
      </c>
      <c r="F5" s="498" t="s">
        <v>29</v>
      </c>
      <c r="G5" s="498" t="s">
        <v>30</v>
      </c>
      <c r="H5" s="556"/>
      <c r="I5" s="556"/>
      <c r="J5" s="556"/>
      <c r="K5" s="556"/>
      <c r="L5" s="567"/>
      <c r="M5" s="567"/>
      <c r="N5" s="556"/>
      <c r="O5" s="556"/>
      <c r="P5" s="557"/>
      <c r="Q5" s="558"/>
      <c r="R5" s="558"/>
      <c r="S5" s="558"/>
      <c r="T5" s="558"/>
      <c r="U5" s="558"/>
      <c r="V5" s="558"/>
      <c r="W5" s="558"/>
      <c r="X5" s="558"/>
      <c r="Y5" s="557"/>
      <c r="Z5" s="554"/>
      <c r="AA5" s="554"/>
      <c r="AB5" s="554"/>
      <c r="AC5" s="568"/>
      <c r="AD5" s="554"/>
      <c r="AE5" s="554"/>
      <c r="AF5" s="555"/>
    </row>
    <row r="6" spans="1:32" ht="44.25" customHeight="1">
      <c r="A6" s="262"/>
      <c r="B6" s="496"/>
      <c r="C6" s="498"/>
      <c r="D6" s="498"/>
      <c r="E6" s="498"/>
      <c r="F6" s="498"/>
      <c r="G6" s="498"/>
      <c r="H6" s="85" t="s">
        <v>33</v>
      </c>
      <c r="I6" s="85" t="s">
        <v>34</v>
      </c>
      <c r="J6" s="85" t="s">
        <v>33</v>
      </c>
      <c r="K6" s="85" t="s">
        <v>34</v>
      </c>
      <c r="L6" s="85" t="s">
        <v>33</v>
      </c>
      <c r="M6" s="85" t="s">
        <v>34</v>
      </c>
      <c r="N6" s="85" t="s">
        <v>33</v>
      </c>
      <c r="O6" s="85" t="s">
        <v>34</v>
      </c>
      <c r="P6" s="557"/>
      <c r="Q6" s="85" t="s">
        <v>33</v>
      </c>
      <c r="R6" s="85" t="s">
        <v>34</v>
      </c>
      <c r="S6" s="85" t="s">
        <v>33</v>
      </c>
      <c r="T6" s="85" t="s">
        <v>34</v>
      </c>
      <c r="U6" s="85" t="s">
        <v>33</v>
      </c>
      <c r="V6" s="85" t="s">
        <v>34</v>
      </c>
      <c r="W6" s="85" t="s">
        <v>33</v>
      </c>
      <c r="X6" s="85" t="s">
        <v>34</v>
      </c>
      <c r="Y6" s="557"/>
      <c r="Z6" s="554"/>
      <c r="AA6" s="554"/>
      <c r="AB6" s="554"/>
      <c r="AC6" s="568"/>
      <c r="AD6" s="554"/>
      <c r="AE6" s="554"/>
      <c r="AF6" s="555"/>
    </row>
    <row r="7" spans="1:32" ht="17.25" customHeight="1">
      <c r="A7" s="542" t="s">
        <v>186</v>
      </c>
      <c r="B7" s="540" t="s">
        <v>553</v>
      </c>
      <c r="C7" s="540"/>
      <c r="D7" s="540"/>
      <c r="E7" s="540"/>
      <c r="F7" s="540"/>
      <c r="G7" s="540"/>
      <c r="H7" s="540"/>
      <c r="I7" s="540"/>
      <c r="J7" s="540"/>
      <c r="K7" s="540"/>
      <c r="L7" s="540"/>
      <c r="M7" s="540"/>
      <c r="N7" s="540"/>
      <c r="O7" s="540"/>
      <c r="P7" s="540"/>
      <c r="Q7" s="540"/>
      <c r="R7" s="540"/>
      <c r="S7" s="540"/>
      <c r="T7" s="540"/>
      <c r="U7" s="540"/>
      <c r="V7" s="540"/>
      <c r="W7" s="540"/>
      <c r="X7" s="540"/>
      <c r="Y7" s="540"/>
      <c r="Z7" s="540"/>
      <c r="AA7" s="540"/>
      <c r="AB7" s="540"/>
      <c r="AC7" s="540"/>
      <c r="AD7" s="540"/>
      <c r="AE7" s="540"/>
      <c r="AF7" s="541"/>
    </row>
    <row r="8" spans="1:32" ht="30">
      <c r="A8" s="542"/>
      <c r="B8" s="62">
        <v>1</v>
      </c>
      <c r="C8" s="87" t="s">
        <v>142</v>
      </c>
      <c r="D8" s="62" t="s">
        <v>395</v>
      </c>
      <c r="E8" s="257"/>
      <c r="F8" s="86">
        <v>1</v>
      </c>
      <c r="G8" s="258"/>
      <c r="H8" s="86">
        <v>15</v>
      </c>
      <c r="I8" s="86">
        <v>10</v>
      </c>
      <c r="J8" s="86"/>
      <c r="K8" s="86"/>
      <c r="L8" s="86"/>
      <c r="M8" s="86"/>
      <c r="N8" s="86"/>
      <c r="O8" s="86"/>
      <c r="P8" s="86">
        <v>1</v>
      </c>
      <c r="Q8" s="86"/>
      <c r="R8" s="86"/>
      <c r="S8" s="86"/>
      <c r="T8" s="86"/>
      <c r="U8" s="86"/>
      <c r="V8" s="86"/>
      <c r="W8" s="86"/>
      <c r="X8" s="86"/>
      <c r="Y8" s="86"/>
      <c r="Z8" s="86">
        <f>SUM(H8,J8,L8,N8,Q8,S8,U8,W8)</f>
        <v>15</v>
      </c>
      <c r="AA8" s="86">
        <f>SUM(H8,Q8)</f>
        <v>15</v>
      </c>
      <c r="AB8" s="86">
        <f>SUM(J8,S8)</f>
        <v>0</v>
      </c>
      <c r="AC8" s="86">
        <f>SUM(L8,U8)</f>
        <v>0</v>
      </c>
      <c r="AD8" s="86">
        <f>SUM(N8,W8)</f>
        <v>0</v>
      </c>
      <c r="AE8" s="86">
        <f>SUM(H8:O8,Q8:X8)</f>
        <v>25</v>
      </c>
      <c r="AF8" s="263">
        <f>SUM(P8,Y8)</f>
        <v>1</v>
      </c>
    </row>
    <row r="9" spans="1:32" ht="21.75" customHeight="1">
      <c r="A9" s="542"/>
      <c r="B9" s="62">
        <v>2</v>
      </c>
      <c r="C9" s="87" t="s">
        <v>204</v>
      </c>
      <c r="D9" s="62" t="s">
        <v>396</v>
      </c>
      <c r="E9" s="257"/>
      <c r="F9" s="86" t="s">
        <v>174</v>
      </c>
      <c r="G9" s="258"/>
      <c r="H9" s="86">
        <v>15</v>
      </c>
      <c r="I9" s="86">
        <v>10</v>
      </c>
      <c r="J9" s="86"/>
      <c r="K9" s="86"/>
      <c r="L9" s="86"/>
      <c r="M9" s="86"/>
      <c r="N9" s="86"/>
      <c r="O9" s="86"/>
      <c r="P9" s="86">
        <v>1</v>
      </c>
      <c r="Q9" s="86"/>
      <c r="R9" s="86"/>
      <c r="S9" s="86"/>
      <c r="T9" s="86"/>
      <c r="U9" s="86"/>
      <c r="V9" s="86"/>
      <c r="W9" s="86"/>
      <c r="X9" s="86"/>
      <c r="Y9" s="86"/>
      <c r="Z9" s="86">
        <f t="shared" ref="Z9:Z15" si="0">SUM(H9,J9,L9,N9,Q9,S9,U9,W9)</f>
        <v>15</v>
      </c>
      <c r="AA9" s="86">
        <f t="shared" ref="AA9:AA15" si="1">SUM(H9,Q9)</f>
        <v>15</v>
      </c>
      <c r="AB9" s="86">
        <f t="shared" ref="AB9:AB15" si="2">SUM(J9,S9)</f>
        <v>0</v>
      </c>
      <c r="AC9" s="86">
        <f t="shared" ref="AC9:AC15" si="3">SUM(L9,U9)</f>
        <v>0</v>
      </c>
      <c r="AD9" s="86">
        <f t="shared" ref="AD9:AD15" si="4">SUM(N9,W9)</f>
        <v>0</v>
      </c>
      <c r="AE9" s="86">
        <f t="shared" ref="AE9:AE15" si="5">SUM(H9:O9,Q9:X9)</f>
        <v>25</v>
      </c>
      <c r="AF9" s="263">
        <f t="shared" ref="AF9:AF15" si="6">SUM(P9,Y9)</f>
        <v>1</v>
      </c>
    </row>
    <row r="10" spans="1:32" ht="27.75" customHeight="1">
      <c r="A10" s="542"/>
      <c r="B10" s="62">
        <v>3</v>
      </c>
      <c r="C10" s="87" t="s">
        <v>399</v>
      </c>
      <c r="D10" s="62" t="s">
        <v>400</v>
      </c>
      <c r="E10" s="249"/>
      <c r="F10" s="86" t="s">
        <v>174</v>
      </c>
      <c r="G10" s="111"/>
      <c r="H10" s="86">
        <v>15</v>
      </c>
      <c r="I10" s="86">
        <v>10</v>
      </c>
      <c r="J10" s="86">
        <v>15</v>
      </c>
      <c r="K10" s="86">
        <v>10</v>
      </c>
      <c r="L10" s="86"/>
      <c r="M10" s="86"/>
      <c r="N10" s="86"/>
      <c r="O10" s="86"/>
      <c r="P10" s="86">
        <v>2</v>
      </c>
      <c r="Q10" s="86"/>
      <c r="R10" s="86"/>
      <c r="S10" s="86"/>
      <c r="T10" s="86"/>
      <c r="U10" s="86"/>
      <c r="V10" s="86"/>
      <c r="W10" s="86"/>
      <c r="X10" s="86"/>
      <c r="Y10" s="86"/>
      <c r="Z10" s="86">
        <f t="shared" si="0"/>
        <v>30</v>
      </c>
      <c r="AA10" s="86">
        <f t="shared" si="1"/>
        <v>15</v>
      </c>
      <c r="AB10" s="86">
        <f t="shared" si="2"/>
        <v>15</v>
      </c>
      <c r="AC10" s="86">
        <f t="shared" si="3"/>
        <v>0</v>
      </c>
      <c r="AD10" s="86">
        <f t="shared" si="4"/>
        <v>0</v>
      </c>
      <c r="AE10" s="86">
        <f t="shared" si="5"/>
        <v>50</v>
      </c>
      <c r="AF10" s="263">
        <f t="shared" si="6"/>
        <v>2</v>
      </c>
    </row>
    <row r="11" spans="1:32" s="93" customFormat="1" ht="36" customHeight="1">
      <c r="A11" s="542"/>
      <c r="B11" s="62">
        <v>4</v>
      </c>
      <c r="C11" s="87" t="s">
        <v>401</v>
      </c>
      <c r="D11" s="62" t="s">
        <v>402</v>
      </c>
      <c r="E11" s="249"/>
      <c r="F11" s="86" t="s">
        <v>174</v>
      </c>
      <c r="G11" s="111"/>
      <c r="H11" s="86">
        <v>15</v>
      </c>
      <c r="I11" s="86">
        <v>10</v>
      </c>
      <c r="J11" s="86">
        <v>15</v>
      </c>
      <c r="K11" s="86">
        <v>10</v>
      </c>
      <c r="L11" s="86"/>
      <c r="M11" s="86"/>
      <c r="N11" s="86"/>
      <c r="O11" s="86"/>
      <c r="P11" s="86">
        <v>2</v>
      </c>
      <c r="Q11" s="86"/>
      <c r="R11" s="86"/>
      <c r="S11" s="86"/>
      <c r="T11" s="86"/>
      <c r="U11" s="86"/>
      <c r="V11" s="86"/>
      <c r="W11" s="86"/>
      <c r="X11" s="86"/>
      <c r="Y11" s="86"/>
      <c r="Z11" s="86">
        <f t="shared" si="0"/>
        <v>30</v>
      </c>
      <c r="AA11" s="86">
        <f t="shared" si="1"/>
        <v>15</v>
      </c>
      <c r="AB11" s="86">
        <f t="shared" si="2"/>
        <v>15</v>
      </c>
      <c r="AC11" s="86">
        <f t="shared" si="3"/>
        <v>0</v>
      </c>
      <c r="AD11" s="86">
        <f t="shared" si="4"/>
        <v>0</v>
      </c>
      <c r="AE11" s="86">
        <f t="shared" si="5"/>
        <v>50</v>
      </c>
      <c r="AF11" s="263">
        <f t="shared" si="6"/>
        <v>2</v>
      </c>
    </row>
    <row r="12" spans="1:32" s="93" customFormat="1" ht="36" customHeight="1">
      <c r="A12" s="542"/>
      <c r="B12" s="62">
        <v>5</v>
      </c>
      <c r="C12" s="87" t="s">
        <v>170</v>
      </c>
      <c r="D12" s="62" t="s">
        <v>397</v>
      </c>
      <c r="E12" s="257"/>
      <c r="F12" s="86">
        <v>2</v>
      </c>
      <c r="G12" s="258"/>
      <c r="H12" s="86"/>
      <c r="I12" s="86"/>
      <c r="J12" s="86"/>
      <c r="K12" s="86"/>
      <c r="L12" s="86"/>
      <c r="M12" s="86"/>
      <c r="N12" s="86"/>
      <c r="O12" s="86"/>
      <c r="P12" s="86"/>
      <c r="Q12" s="86">
        <v>15</v>
      </c>
      <c r="R12" s="86">
        <v>10</v>
      </c>
      <c r="S12" s="86"/>
      <c r="T12" s="86"/>
      <c r="U12" s="86"/>
      <c r="V12" s="86"/>
      <c r="W12" s="86"/>
      <c r="X12" s="86"/>
      <c r="Y12" s="86">
        <v>1</v>
      </c>
      <c r="Z12" s="86">
        <f t="shared" si="0"/>
        <v>15</v>
      </c>
      <c r="AA12" s="86">
        <f t="shared" si="1"/>
        <v>15</v>
      </c>
      <c r="AB12" s="86">
        <f t="shared" si="2"/>
        <v>0</v>
      </c>
      <c r="AC12" s="86">
        <f t="shared" si="3"/>
        <v>0</v>
      </c>
      <c r="AD12" s="86">
        <f t="shared" si="4"/>
        <v>0</v>
      </c>
      <c r="AE12" s="86">
        <f t="shared" si="5"/>
        <v>25</v>
      </c>
      <c r="AF12" s="263">
        <f t="shared" si="6"/>
        <v>1</v>
      </c>
    </row>
    <row r="13" spans="1:32" s="93" customFormat="1" ht="29.25" customHeight="1">
      <c r="A13" s="542"/>
      <c r="B13" s="62">
        <v>6</v>
      </c>
      <c r="C13" s="87" t="s">
        <v>208</v>
      </c>
      <c r="D13" s="62" t="s">
        <v>398</v>
      </c>
      <c r="E13" s="257"/>
      <c r="F13" s="86">
        <v>2</v>
      </c>
      <c r="G13" s="258"/>
      <c r="H13" s="86"/>
      <c r="I13" s="86"/>
      <c r="J13" s="86"/>
      <c r="K13" s="86"/>
      <c r="L13" s="86"/>
      <c r="M13" s="86"/>
      <c r="N13" s="86"/>
      <c r="O13" s="86"/>
      <c r="P13" s="86"/>
      <c r="Q13" s="86">
        <v>15</v>
      </c>
      <c r="R13" s="86">
        <v>10</v>
      </c>
      <c r="S13" s="86"/>
      <c r="T13" s="86"/>
      <c r="U13" s="86"/>
      <c r="V13" s="86"/>
      <c r="W13" s="86"/>
      <c r="X13" s="86"/>
      <c r="Y13" s="86">
        <v>1</v>
      </c>
      <c r="Z13" s="86">
        <f t="shared" si="0"/>
        <v>15</v>
      </c>
      <c r="AA13" s="86">
        <f t="shared" si="1"/>
        <v>15</v>
      </c>
      <c r="AB13" s="86">
        <f t="shared" si="2"/>
        <v>0</v>
      </c>
      <c r="AC13" s="86">
        <f t="shared" si="3"/>
        <v>0</v>
      </c>
      <c r="AD13" s="86">
        <f t="shared" si="4"/>
        <v>0</v>
      </c>
      <c r="AE13" s="86">
        <f t="shared" si="5"/>
        <v>25</v>
      </c>
      <c r="AF13" s="263">
        <f t="shared" si="6"/>
        <v>1</v>
      </c>
    </row>
    <row r="14" spans="1:32" s="93" customFormat="1" ht="27.75" customHeight="1">
      <c r="A14" s="542"/>
      <c r="B14" s="62">
        <v>7</v>
      </c>
      <c r="C14" s="87" t="s">
        <v>55</v>
      </c>
      <c r="D14" s="62" t="s">
        <v>404</v>
      </c>
      <c r="E14" s="249"/>
      <c r="F14" s="86" t="s">
        <v>180</v>
      </c>
      <c r="G14" s="111"/>
      <c r="H14" s="86"/>
      <c r="I14" s="86"/>
      <c r="J14" s="86"/>
      <c r="K14" s="86"/>
      <c r="L14" s="86"/>
      <c r="M14" s="86"/>
      <c r="N14" s="86"/>
      <c r="O14" s="86"/>
      <c r="P14" s="86"/>
      <c r="Q14" s="86">
        <v>5</v>
      </c>
      <c r="R14" s="86"/>
      <c r="S14" s="86">
        <v>15</v>
      </c>
      <c r="T14" s="86">
        <v>10</v>
      </c>
      <c r="U14" s="86">
        <v>10</v>
      </c>
      <c r="V14" s="86">
        <v>10</v>
      </c>
      <c r="W14" s="86"/>
      <c r="X14" s="86"/>
      <c r="Y14" s="86">
        <v>2</v>
      </c>
      <c r="Z14" s="86">
        <f t="shared" si="0"/>
        <v>30</v>
      </c>
      <c r="AA14" s="86">
        <f t="shared" si="1"/>
        <v>5</v>
      </c>
      <c r="AB14" s="86">
        <f t="shared" si="2"/>
        <v>15</v>
      </c>
      <c r="AC14" s="86">
        <f t="shared" si="3"/>
        <v>10</v>
      </c>
      <c r="AD14" s="86">
        <f t="shared" si="4"/>
        <v>0</v>
      </c>
      <c r="AE14" s="86">
        <f t="shared" si="5"/>
        <v>50</v>
      </c>
      <c r="AF14" s="263">
        <f t="shared" si="6"/>
        <v>2</v>
      </c>
    </row>
    <row r="15" spans="1:32" ht="32.25" customHeight="1">
      <c r="A15" s="542"/>
      <c r="B15" s="62">
        <v>8</v>
      </c>
      <c r="C15" s="87" t="s">
        <v>403</v>
      </c>
      <c r="D15" s="62" t="s">
        <v>405</v>
      </c>
      <c r="E15" s="249"/>
      <c r="F15" s="86" t="s">
        <v>180</v>
      </c>
      <c r="G15" s="111"/>
      <c r="H15" s="86"/>
      <c r="I15" s="86"/>
      <c r="J15" s="86"/>
      <c r="K15" s="86"/>
      <c r="L15" s="86"/>
      <c r="M15" s="86"/>
      <c r="N15" s="86"/>
      <c r="O15" s="86"/>
      <c r="P15" s="86"/>
      <c r="Q15" s="86">
        <v>5</v>
      </c>
      <c r="R15" s="86"/>
      <c r="S15" s="86">
        <v>15</v>
      </c>
      <c r="T15" s="86">
        <v>10</v>
      </c>
      <c r="U15" s="86">
        <v>10</v>
      </c>
      <c r="V15" s="86">
        <v>10</v>
      </c>
      <c r="W15" s="86"/>
      <c r="X15" s="86"/>
      <c r="Y15" s="86">
        <v>2</v>
      </c>
      <c r="Z15" s="86">
        <f t="shared" si="0"/>
        <v>30</v>
      </c>
      <c r="AA15" s="86">
        <f t="shared" si="1"/>
        <v>5</v>
      </c>
      <c r="AB15" s="86">
        <f t="shared" si="2"/>
        <v>15</v>
      </c>
      <c r="AC15" s="86">
        <f t="shared" si="3"/>
        <v>10</v>
      </c>
      <c r="AD15" s="86">
        <f t="shared" si="4"/>
        <v>0</v>
      </c>
      <c r="AE15" s="86">
        <f t="shared" si="5"/>
        <v>50</v>
      </c>
      <c r="AF15" s="263">
        <f t="shared" si="6"/>
        <v>2</v>
      </c>
    </row>
    <row r="16" spans="1:32" ht="18.75" customHeight="1">
      <c r="A16" s="546" t="s">
        <v>187</v>
      </c>
      <c r="B16" s="540" t="s">
        <v>554</v>
      </c>
      <c r="C16" s="540"/>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540"/>
      <c r="AF16" s="541"/>
    </row>
    <row r="17" spans="1:33" ht="25.5" customHeight="1">
      <c r="A17" s="547"/>
      <c r="B17" s="86" t="s">
        <v>4</v>
      </c>
      <c r="C17" s="87" t="s">
        <v>330</v>
      </c>
      <c r="D17" s="62" t="s">
        <v>416</v>
      </c>
      <c r="E17" s="272"/>
      <c r="F17" s="86">
        <v>3</v>
      </c>
      <c r="G17" s="86"/>
      <c r="H17" s="86"/>
      <c r="I17" s="86"/>
      <c r="J17" s="86">
        <v>25</v>
      </c>
      <c r="K17" s="86">
        <v>25</v>
      </c>
      <c r="L17" s="86"/>
      <c r="M17" s="86"/>
      <c r="N17" s="86"/>
      <c r="O17" s="86"/>
      <c r="P17" s="86">
        <v>2</v>
      </c>
      <c r="Q17" s="86"/>
      <c r="R17" s="86"/>
      <c r="S17" s="86"/>
      <c r="T17" s="86"/>
      <c r="U17" s="86"/>
      <c r="V17" s="86"/>
      <c r="W17" s="86"/>
      <c r="X17" s="86"/>
      <c r="Y17" s="86"/>
      <c r="Z17" s="86">
        <f t="shared" ref="Z17" si="7">SUM(H17,J17,L17,N17,Q17,S17,U17,W17)</f>
        <v>25</v>
      </c>
      <c r="AA17" s="86">
        <f t="shared" ref="AA17" si="8">SUM(H17,Q17)</f>
        <v>0</v>
      </c>
      <c r="AB17" s="86">
        <f t="shared" ref="AB17" si="9">SUM(J17,S17)</f>
        <v>25</v>
      </c>
      <c r="AC17" s="86">
        <f t="shared" ref="AC17" si="10">SUM(L17,U17)</f>
        <v>0</v>
      </c>
      <c r="AD17" s="86">
        <f t="shared" ref="AD17" si="11">SUM(N17,W17)</f>
        <v>0</v>
      </c>
      <c r="AE17" s="86">
        <f t="shared" ref="AE17" si="12">SUM(H17:O17,Q17:X17)</f>
        <v>50</v>
      </c>
      <c r="AF17" s="263">
        <f t="shared" ref="AF17" si="13">SUM(P17,Y17)</f>
        <v>2</v>
      </c>
      <c r="AG17" s="9"/>
    </row>
    <row r="18" spans="1:33" ht="25.5" customHeight="1">
      <c r="A18" s="547"/>
      <c r="B18" s="86" t="s">
        <v>5</v>
      </c>
      <c r="C18" s="87" t="s">
        <v>319</v>
      </c>
      <c r="D18" s="62" t="s">
        <v>417</v>
      </c>
      <c r="E18" s="272"/>
      <c r="F18" s="86">
        <v>3</v>
      </c>
      <c r="G18" s="86"/>
      <c r="H18" s="86">
        <v>15</v>
      </c>
      <c r="I18" s="86">
        <v>10</v>
      </c>
      <c r="J18" s="86"/>
      <c r="K18" s="86"/>
      <c r="L18" s="86"/>
      <c r="M18" s="86"/>
      <c r="N18" s="86"/>
      <c r="O18" s="86"/>
      <c r="P18" s="86">
        <v>1</v>
      </c>
      <c r="Q18" s="86"/>
      <c r="R18" s="86"/>
      <c r="S18" s="86"/>
      <c r="T18" s="86"/>
      <c r="U18" s="86"/>
      <c r="V18" s="86"/>
      <c r="W18" s="86"/>
      <c r="X18" s="86"/>
      <c r="Y18" s="86"/>
      <c r="Z18" s="86">
        <f t="shared" ref="Z18:Z30" si="14">SUM(H18,J18,L18,N18,Q18,S18,U18,W18)</f>
        <v>15</v>
      </c>
      <c r="AA18" s="86">
        <f t="shared" ref="AA18:AA30" si="15">SUM(H18,Q18)</f>
        <v>15</v>
      </c>
      <c r="AB18" s="86">
        <f t="shared" ref="AB18:AB30" si="16">SUM(J18,S18)</f>
        <v>0</v>
      </c>
      <c r="AC18" s="86">
        <f t="shared" ref="AC18:AC30" si="17">SUM(L18,U18)</f>
        <v>0</v>
      </c>
      <c r="AD18" s="86">
        <f t="shared" ref="AD18:AD30" si="18">SUM(N18,W18)</f>
        <v>0</v>
      </c>
      <c r="AE18" s="86">
        <f t="shared" ref="AE18:AE30" si="19">SUM(H18:O18,Q18:X18)</f>
        <v>25</v>
      </c>
      <c r="AF18" s="263">
        <f t="shared" ref="AF18:AF30" si="20">SUM(P18,Y18)</f>
        <v>1</v>
      </c>
      <c r="AG18" s="9"/>
    </row>
    <row r="19" spans="1:33" s="93" customFormat="1" ht="25.5" customHeight="1">
      <c r="A19" s="547"/>
      <c r="B19" s="86" t="s">
        <v>6</v>
      </c>
      <c r="C19" s="87" t="s">
        <v>54</v>
      </c>
      <c r="D19" s="62" t="s">
        <v>418</v>
      </c>
      <c r="E19" s="272"/>
      <c r="F19" s="86">
        <v>3</v>
      </c>
      <c r="G19" s="86"/>
      <c r="H19" s="86">
        <v>15</v>
      </c>
      <c r="I19" s="86">
        <v>10</v>
      </c>
      <c r="J19" s="86"/>
      <c r="K19" s="86"/>
      <c r="L19" s="86"/>
      <c r="M19" s="86"/>
      <c r="N19" s="86"/>
      <c r="O19" s="86"/>
      <c r="P19" s="86">
        <v>1</v>
      </c>
      <c r="Q19" s="86"/>
      <c r="R19" s="86"/>
      <c r="S19" s="86"/>
      <c r="T19" s="86"/>
      <c r="U19" s="86"/>
      <c r="V19" s="86"/>
      <c r="W19" s="86"/>
      <c r="X19" s="86"/>
      <c r="Y19" s="86"/>
      <c r="Z19" s="86">
        <f t="shared" si="14"/>
        <v>15</v>
      </c>
      <c r="AA19" s="86">
        <f t="shared" si="15"/>
        <v>15</v>
      </c>
      <c r="AB19" s="86">
        <f t="shared" si="16"/>
        <v>0</v>
      </c>
      <c r="AC19" s="86">
        <f t="shared" si="17"/>
        <v>0</v>
      </c>
      <c r="AD19" s="86">
        <f t="shared" si="18"/>
        <v>0</v>
      </c>
      <c r="AE19" s="86">
        <f t="shared" si="19"/>
        <v>25</v>
      </c>
      <c r="AF19" s="263">
        <f t="shared" si="20"/>
        <v>1</v>
      </c>
      <c r="AG19" s="9"/>
    </row>
    <row r="20" spans="1:33" ht="25.5" customHeight="1">
      <c r="A20" s="547"/>
      <c r="B20" s="86" t="s">
        <v>7</v>
      </c>
      <c r="C20" s="87" t="str">
        <f>[1]Fakultety!$C$20</f>
        <v>Molecular basis of sensory organs action</v>
      </c>
      <c r="D20" s="62" t="s">
        <v>419</v>
      </c>
      <c r="E20" s="272"/>
      <c r="F20" s="86">
        <v>3</v>
      </c>
      <c r="G20" s="86"/>
      <c r="H20" s="86">
        <v>15</v>
      </c>
      <c r="I20" s="86">
        <v>10</v>
      </c>
      <c r="J20" s="86"/>
      <c r="K20" s="86"/>
      <c r="L20" s="86"/>
      <c r="M20" s="86"/>
      <c r="N20" s="86"/>
      <c r="O20" s="86"/>
      <c r="P20" s="86">
        <v>1</v>
      </c>
      <c r="Q20" s="86"/>
      <c r="R20" s="86"/>
      <c r="S20" s="86"/>
      <c r="T20" s="86"/>
      <c r="U20" s="86"/>
      <c r="V20" s="86"/>
      <c r="W20" s="86"/>
      <c r="X20" s="86"/>
      <c r="Y20" s="86"/>
      <c r="Z20" s="86">
        <f t="shared" si="14"/>
        <v>15</v>
      </c>
      <c r="AA20" s="86">
        <f t="shared" si="15"/>
        <v>15</v>
      </c>
      <c r="AB20" s="86">
        <f t="shared" si="16"/>
        <v>0</v>
      </c>
      <c r="AC20" s="86">
        <f t="shared" si="17"/>
        <v>0</v>
      </c>
      <c r="AD20" s="86">
        <f t="shared" si="18"/>
        <v>0</v>
      </c>
      <c r="AE20" s="86">
        <f t="shared" si="19"/>
        <v>25</v>
      </c>
      <c r="AF20" s="263">
        <f t="shared" si="20"/>
        <v>1</v>
      </c>
      <c r="AG20" s="110"/>
    </row>
    <row r="21" spans="1:33" ht="25.5" customHeight="1">
      <c r="A21" s="547"/>
      <c r="B21" s="86" t="s">
        <v>8</v>
      </c>
      <c r="C21" s="87" t="s">
        <v>203</v>
      </c>
      <c r="D21" s="62" t="s">
        <v>421</v>
      </c>
      <c r="E21" s="272"/>
      <c r="F21" s="86">
        <v>3</v>
      </c>
      <c r="G21" s="86"/>
      <c r="H21" s="86"/>
      <c r="I21" s="86"/>
      <c r="J21" s="86">
        <v>25</v>
      </c>
      <c r="K21" s="86">
        <v>25</v>
      </c>
      <c r="L21" s="86"/>
      <c r="M21" s="86"/>
      <c r="N21" s="86"/>
      <c r="O21" s="86"/>
      <c r="P21" s="86">
        <v>2</v>
      </c>
      <c r="Q21" s="86"/>
      <c r="R21" s="86"/>
      <c r="S21" s="86"/>
      <c r="T21" s="86"/>
      <c r="U21" s="86"/>
      <c r="V21" s="86"/>
      <c r="W21" s="86"/>
      <c r="X21" s="86"/>
      <c r="Y21" s="86"/>
      <c r="Z21" s="86">
        <f t="shared" si="14"/>
        <v>25</v>
      </c>
      <c r="AA21" s="86">
        <f t="shared" si="15"/>
        <v>0</v>
      </c>
      <c r="AB21" s="86">
        <f t="shared" si="16"/>
        <v>25</v>
      </c>
      <c r="AC21" s="86">
        <f t="shared" si="17"/>
        <v>0</v>
      </c>
      <c r="AD21" s="86">
        <f t="shared" si="18"/>
        <v>0</v>
      </c>
      <c r="AE21" s="86">
        <f t="shared" si="19"/>
        <v>50</v>
      </c>
      <c r="AF21" s="263">
        <f t="shared" si="20"/>
        <v>2</v>
      </c>
      <c r="AG21" s="9"/>
    </row>
    <row r="22" spans="1:33" ht="25.5" customHeight="1">
      <c r="A22" s="547"/>
      <c r="B22" s="86" t="s">
        <v>9</v>
      </c>
      <c r="C22" s="87" t="s">
        <v>75</v>
      </c>
      <c r="D22" s="62" t="s">
        <v>422</v>
      </c>
      <c r="E22" s="272"/>
      <c r="F22" s="86">
        <v>3</v>
      </c>
      <c r="G22" s="86"/>
      <c r="H22" s="86">
        <v>15</v>
      </c>
      <c r="I22" s="86">
        <v>10</v>
      </c>
      <c r="J22" s="86"/>
      <c r="K22" s="86"/>
      <c r="L22" s="86"/>
      <c r="M22" s="86"/>
      <c r="N22" s="86"/>
      <c r="O22" s="86"/>
      <c r="P22" s="86">
        <v>1</v>
      </c>
      <c r="Q22" s="86"/>
      <c r="R22" s="86"/>
      <c r="S22" s="86"/>
      <c r="T22" s="86"/>
      <c r="U22" s="86"/>
      <c r="V22" s="86"/>
      <c r="W22" s="86"/>
      <c r="X22" s="86"/>
      <c r="Y22" s="86"/>
      <c r="Z22" s="86">
        <f t="shared" si="14"/>
        <v>15</v>
      </c>
      <c r="AA22" s="86">
        <f t="shared" si="15"/>
        <v>15</v>
      </c>
      <c r="AB22" s="86">
        <f t="shared" si="16"/>
        <v>0</v>
      </c>
      <c r="AC22" s="86">
        <f t="shared" si="17"/>
        <v>0</v>
      </c>
      <c r="AD22" s="86">
        <f t="shared" si="18"/>
        <v>0</v>
      </c>
      <c r="AE22" s="86">
        <f t="shared" si="19"/>
        <v>25</v>
      </c>
      <c r="AF22" s="263">
        <f t="shared" si="20"/>
        <v>1</v>
      </c>
      <c r="AG22" s="251"/>
    </row>
    <row r="23" spans="1:33" s="93" customFormat="1" ht="25.5" customHeight="1">
      <c r="A23" s="547"/>
      <c r="B23" s="86" t="s">
        <v>10</v>
      </c>
      <c r="C23" s="87" t="s">
        <v>550</v>
      </c>
      <c r="D23" s="62" t="s">
        <v>551</v>
      </c>
      <c r="E23" s="272"/>
      <c r="F23" s="86">
        <v>3</v>
      </c>
      <c r="G23" s="86"/>
      <c r="H23" s="86">
        <v>15</v>
      </c>
      <c r="I23" s="86">
        <v>10</v>
      </c>
      <c r="J23" s="86"/>
      <c r="K23" s="86"/>
      <c r="L23" s="86"/>
      <c r="M23" s="86"/>
      <c r="N23" s="86"/>
      <c r="O23" s="86"/>
      <c r="P23" s="86">
        <v>1</v>
      </c>
      <c r="Q23" s="86"/>
      <c r="R23" s="86"/>
      <c r="S23" s="86"/>
      <c r="T23" s="86"/>
      <c r="U23" s="86"/>
      <c r="V23" s="86"/>
      <c r="W23" s="86"/>
      <c r="X23" s="86"/>
      <c r="Y23" s="86"/>
      <c r="Z23" s="86">
        <f t="shared" si="14"/>
        <v>15</v>
      </c>
      <c r="AA23" s="86">
        <f t="shared" si="15"/>
        <v>15</v>
      </c>
      <c r="AB23" s="86">
        <f t="shared" si="16"/>
        <v>0</v>
      </c>
      <c r="AC23" s="86">
        <f t="shared" si="17"/>
        <v>0</v>
      </c>
      <c r="AD23" s="86">
        <f t="shared" si="18"/>
        <v>0</v>
      </c>
      <c r="AE23" s="86">
        <f t="shared" si="19"/>
        <v>25</v>
      </c>
      <c r="AF23" s="263">
        <f t="shared" si="20"/>
        <v>1</v>
      </c>
      <c r="AG23" s="251"/>
    </row>
    <row r="24" spans="1:33" ht="25.5" customHeight="1">
      <c r="A24" s="547"/>
      <c r="B24" s="86" t="s">
        <v>11</v>
      </c>
      <c r="C24" s="87" t="s">
        <v>322</v>
      </c>
      <c r="D24" s="62" t="s">
        <v>426</v>
      </c>
      <c r="E24" s="272"/>
      <c r="F24" s="86">
        <v>3</v>
      </c>
      <c r="G24" s="86"/>
      <c r="H24" s="86">
        <v>15</v>
      </c>
      <c r="I24" s="86">
        <v>10</v>
      </c>
      <c r="J24" s="86"/>
      <c r="K24" s="86"/>
      <c r="L24" s="86"/>
      <c r="M24" s="86"/>
      <c r="N24" s="86"/>
      <c r="O24" s="86"/>
      <c r="P24" s="86">
        <v>1</v>
      </c>
      <c r="Q24" s="86"/>
      <c r="R24" s="86"/>
      <c r="S24" s="86"/>
      <c r="T24" s="86"/>
      <c r="U24" s="86"/>
      <c r="V24" s="86"/>
      <c r="W24" s="86"/>
      <c r="X24" s="86"/>
      <c r="Y24" s="86"/>
      <c r="Z24" s="86">
        <f t="shared" si="14"/>
        <v>15</v>
      </c>
      <c r="AA24" s="86">
        <f t="shared" si="15"/>
        <v>15</v>
      </c>
      <c r="AB24" s="86">
        <f t="shared" si="16"/>
        <v>0</v>
      </c>
      <c r="AC24" s="86">
        <f t="shared" si="17"/>
        <v>0</v>
      </c>
      <c r="AD24" s="86">
        <f t="shared" si="18"/>
        <v>0</v>
      </c>
      <c r="AE24" s="86">
        <f t="shared" si="19"/>
        <v>25</v>
      </c>
      <c r="AF24" s="263">
        <f t="shared" si="20"/>
        <v>1</v>
      </c>
      <c r="AG24" s="9"/>
    </row>
    <row r="25" spans="1:33" ht="25.5" customHeight="1">
      <c r="A25" s="547"/>
      <c r="B25" s="86" t="s">
        <v>12</v>
      </c>
      <c r="C25" s="87" t="s">
        <v>552</v>
      </c>
      <c r="D25" s="62" t="s">
        <v>402</v>
      </c>
      <c r="E25" s="272"/>
      <c r="F25" s="86">
        <v>3</v>
      </c>
      <c r="G25" s="86"/>
      <c r="H25" s="86">
        <v>15</v>
      </c>
      <c r="I25" s="86">
        <v>10</v>
      </c>
      <c r="J25" s="86"/>
      <c r="K25" s="86"/>
      <c r="L25" s="86"/>
      <c r="M25" s="86"/>
      <c r="N25" s="86"/>
      <c r="O25" s="86"/>
      <c r="P25" s="86">
        <v>1</v>
      </c>
      <c r="Q25" s="86"/>
      <c r="R25" s="86"/>
      <c r="S25" s="86"/>
      <c r="T25" s="86"/>
      <c r="U25" s="86"/>
      <c r="V25" s="86"/>
      <c r="W25" s="86"/>
      <c r="X25" s="86"/>
      <c r="Y25" s="86"/>
      <c r="Z25" s="86">
        <f t="shared" si="14"/>
        <v>15</v>
      </c>
      <c r="AA25" s="86">
        <f t="shared" si="15"/>
        <v>15</v>
      </c>
      <c r="AB25" s="86">
        <f t="shared" si="16"/>
        <v>0</v>
      </c>
      <c r="AC25" s="86">
        <f t="shared" si="17"/>
        <v>0</v>
      </c>
      <c r="AD25" s="86">
        <f t="shared" si="18"/>
        <v>0</v>
      </c>
      <c r="AE25" s="86">
        <f t="shared" si="19"/>
        <v>25</v>
      </c>
      <c r="AF25" s="263">
        <f t="shared" si="20"/>
        <v>1</v>
      </c>
      <c r="AG25" s="9"/>
    </row>
    <row r="26" spans="1:33" s="93" customFormat="1" ht="25.5" customHeight="1">
      <c r="A26" s="547"/>
      <c r="B26" s="86" t="s">
        <v>18</v>
      </c>
      <c r="C26" s="87" t="s">
        <v>548</v>
      </c>
      <c r="D26" s="62" t="s">
        <v>549</v>
      </c>
      <c r="E26" s="249"/>
      <c r="F26" s="86">
        <v>3</v>
      </c>
      <c r="G26" s="86"/>
      <c r="H26" s="86"/>
      <c r="I26" s="86"/>
      <c r="J26" s="86"/>
      <c r="K26" s="86"/>
      <c r="L26" s="86"/>
      <c r="M26" s="86"/>
      <c r="N26" s="86"/>
      <c r="O26" s="86"/>
      <c r="P26" s="86"/>
      <c r="Q26" s="86"/>
      <c r="R26" s="86"/>
      <c r="S26" s="86">
        <v>25</v>
      </c>
      <c r="T26" s="86">
        <v>25</v>
      </c>
      <c r="U26" s="86"/>
      <c r="V26" s="86"/>
      <c r="W26" s="86"/>
      <c r="X26" s="86"/>
      <c r="Y26" s="86">
        <v>2</v>
      </c>
      <c r="Z26" s="86">
        <f t="shared" si="14"/>
        <v>25</v>
      </c>
      <c r="AA26" s="86">
        <f t="shared" si="15"/>
        <v>0</v>
      </c>
      <c r="AB26" s="86">
        <f t="shared" si="16"/>
        <v>25</v>
      </c>
      <c r="AC26" s="86">
        <f t="shared" si="17"/>
        <v>0</v>
      </c>
      <c r="AD26" s="86">
        <f t="shared" si="18"/>
        <v>0</v>
      </c>
      <c r="AE26" s="86">
        <f t="shared" si="19"/>
        <v>50</v>
      </c>
      <c r="AF26" s="263">
        <f t="shared" si="20"/>
        <v>2</v>
      </c>
      <c r="AG26" s="9"/>
    </row>
    <row r="27" spans="1:33" s="93" customFormat="1" ht="25.5" customHeight="1">
      <c r="A27" s="547"/>
      <c r="B27" s="86" t="s">
        <v>19</v>
      </c>
      <c r="C27" s="87" t="s">
        <v>74</v>
      </c>
      <c r="D27" s="62" t="s">
        <v>420</v>
      </c>
      <c r="E27" s="272"/>
      <c r="F27" s="86">
        <v>4</v>
      </c>
      <c r="G27" s="86"/>
      <c r="H27" s="86"/>
      <c r="I27" s="86"/>
      <c r="J27" s="86"/>
      <c r="K27" s="86"/>
      <c r="L27" s="86"/>
      <c r="M27" s="86"/>
      <c r="N27" s="86"/>
      <c r="O27" s="86"/>
      <c r="P27" s="86"/>
      <c r="Q27" s="86">
        <v>15</v>
      </c>
      <c r="R27" s="86">
        <v>10</v>
      </c>
      <c r="S27" s="86"/>
      <c r="T27" s="86"/>
      <c r="U27" s="86"/>
      <c r="V27" s="86"/>
      <c r="W27" s="86"/>
      <c r="X27" s="86"/>
      <c r="Y27" s="86">
        <v>1</v>
      </c>
      <c r="Z27" s="86">
        <f t="shared" si="14"/>
        <v>15</v>
      </c>
      <c r="AA27" s="86">
        <f t="shared" si="15"/>
        <v>15</v>
      </c>
      <c r="AB27" s="86">
        <f t="shared" si="16"/>
        <v>0</v>
      </c>
      <c r="AC27" s="86">
        <f t="shared" si="17"/>
        <v>0</v>
      </c>
      <c r="AD27" s="86">
        <f t="shared" si="18"/>
        <v>0</v>
      </c>
      <c r="AE27" s="86">
        <f t="shared" si="19"/>
        <v>25</v>
      </c>
      <c r="AF27" s="263">
        <f t="shared" si="20"/>
        <v>1</v>
      </c>
      <c r="AG27" s="9"/>
    </row>
    <row r="28" spans="1:33" s="93" customFormat="1" ht="25.5" customHeight="1">
      <c r="A28" s="547"/>
      <c r="B28" s="86" t="s">
        <v>20</v>
      </c>
      <c r="C28" s="87" t="s">
        <v>76</v>
      </c>
      <c r="D28" s="62" t="s">
        <v>423</v>
      </c>
      <c r="E28" s="272"/>
      <c r="F28" s="86">
        <v>4</v>
      </c>
      <c r="G28" s="86"/>
      <c r="H28" s="86"/>
      <c r="I28" s="86"/>
      <c r="J28" s="86"/>
      <c r="K28" s="86"/>
      <c r="L28" s="86"/>
      <c r="M28" s="86"/>
      <c r="N28" s="86"/>
      <c r="O28" s="86"/>
      <c r="P28" s="86"/>
      <c r="Q28" s="86">
        <v>15</v>
      </c>
      <c r="R28" s="86">
        <v>10</v>
      </c>
      <c r="S28" s="86"/>
      <c r="T28" s="86"/>
      <c r="U28" s="86"/>
      <c r="V28" s="86"/>
      <c r="W28" s="86"/>
      <c r="X28" s="86"/>
      <c r="Y28" s="86">
        <v>1</v>
      </c>
      <c r="Z28" s="86">
        <f t="shared" si="14"/>
        <v>15</v>
      </c>
      <c r="AA28" s="86">
        <f t="shared" si="15"/>
        <v>15</v>
      </c>
      <c r="AB28" s="86">
        <f t="shared" si="16"/>
        <v>0</v>
      </c>
      <c r="AC28" s="86">
        <f t="shared" si="17"/>
        <v>0</v>
      </c>
      <c r="AD28" s="86">
        <f t="shared" si="18"/>
        <v>0</v>
      </c>
      <c r="AE28" s="86">
        <f t="shared" si="19"/>
        <v>25</v>
      </c>
      <c r="AF28" s="263">
        <f t="shared" si="20"/>
        <v>1</v>
      </c>
      <c r="AG28" s="9"/>
    </row>
    <row r="29" spans="1:33" s="93" customFormat="1" ht="25.5" customHeight="1">
      <c r="A29" s="547"/>
      <c r="B29" s="86" t="s">
        <v>21</v>
      </c>
      <c r="C29" s="87" t="s">
        <v>209</v>
      </c>
      <c r="D29" s="62" t="s">
        <v>424</v>
      </c>
      <c r="E29" s="272"/>
      <c r="F29" s="86">
        <v>4</v>
      </c>
      <c r="G29" s="86"/>
      <c r="H29" s="86"/>
      <c r="I29" s="86"/>
      <c r="J29" s="86"/>
      <c r="K29" s="86"/>
      <c r="L29" s="86"/>
      <c r="M29" s="86"/>
      <c r="N29" s="86"/>
      <c r="O29" s="86"/>
      <c r="P29" s="86"/>
      <c r="Q29" s="86">
        <v>15</v>
      </c>
      <c r="R29" s="86">
        <v>10</v>
      </c>
      <c r="S29" s="86"/>
      <c r="T29" s="86"/>
      <c r="U29" s="86"/>
      <c r="V29" s="86"/>
      <c r="W29" s="86"/>
      <c r="X29" s="86"/>
      <c r="Y29" s="86">
        <v>1</v>
      </c>
      <c r="Z29" s="86">
        <f t="shared" si="14"/>
        <v>15</v>
      </c>
      <c r="AA29" s="86">
        <f t="shared" si="15"/>
        <v>15</v>
      </c>
      <c r="AB29" s="86">
        <f t="shared" si="16"/>
        <v>0</v>
      </c>
      <c r="AC29" s="86">
        <f t="shared" si="17"/>
        <v>0</v>
      </c>
      <c r="AD29" s="86">
        <f t="shared" si="18"/>
        <v>0</v>
      </c>
      <c r="AE29" s="86">
        <f t="shared" si="19"/>
        <v>25</v>
      </c>
      <c r="AF29" s="263">
        <f t="shared" si="20"/>
        <v>1</v>
      </c>
      <c r="AG29" s="9"/>
    </row>
    <row r="30" spans="1:33" s="93" customFormat="1" ht="25.5" customHeight="1">
      <c r="A30" s="547"/>
      <c r="B30" s="86" t="s">
        <v>157</v>
      </c>
      <c r="C30" s="87" t="s">
        <v>313</v>
      </c>
      <c r="D30" s="62" t="s">
        <v>425</v>
      </c>
      <c r="E30" s="272"/>
      <c r="F30" s="86">
        <v>4</v>
      </c>
      <c r="G30" s="86"/>
      <c r="H30" s="86"/>
      <c r="I30" s="86"/>
      <c r="J30" s="86"/>
      <c r="K30" s="86"/>
      <c r="L30" s="86"/>
      <c r="M30" s="86"/>
      <c r="N30" s="86"/>
      <c r="O30" s="86"/>
      <c r="P30" s="86"/>
      <c r="Q30" s="86">
        <v>15</v>
      </c>
      <c r="R30" s="86">
        <v>10</v>
      </c>
      <c r="S30" s="86"/>
      <c r="T30" s="86"/>
      <c r="U30" s="86"/>
      <c r="V30" s="86"/>
      <c r="W30" s="86"/>
      <c r="X30" s="86"/>
      <c r="Y30" s="86">
        <v>1</v>
      </c>
      <c r="Z30" s="86">
        <f t="shared" si="14"/>
        <v>15</v>
      </c>
      <c r="AA30" s="86">
        <f t="shared" si="15"/>
        <v>15</v>
      </c>
      <c r="AB30" s="86">
        <f t="shared" si="16"/>
        <v>0</v>
      </c>
      <c r="AC30" s="86">
        <f t="shared" si="17"/>
        <v>0</v>
      </c>
      <c r="AD30" s="86">
        <f t="shared" si="18"/>
        <v>0</v>
      </c>
      <c r="AE30" s="86">
        <f t="shared" si="19"/>
        <v>25</v>
      </c>
      <c r="AF30" s="263">
        <f t="shared" si="20"/>
        <v>1</v>
      </c>
      <c r="AG30" s="9"/>
    </row>
    <row r="31" spans="1:33" ht="18" customHeight="1">
      <c r="A31" s="542" t="s">
        <v>188</v>
      </c>
      <c r="B31" s="543" t="s">
        <v>555</v>
      </c>
      <c r="C31" s="544"/>
      <c r="D31" s="544"/>
      <c r="E31" s="544"/>
      <c r="F31" s="544"/>
      <c r="G31" s="544"/>
      <c r="H31" s="544"/>
      <c r="I31" s="544"/>
      <c r="J31" s="544"/>
      <c r="K31" s="544"/>
      <c r="L31" s="544"/>
      <c r="M31" s="544"/>
      <c r="N31" s="544"/>
      <c r="O31" s="544"/>
      <c r="P31" s="544"/>
      <c r="Q31" s="544"/>
      <c r="R31" s="544"/>
      <c r="S31" s="544"/>
      <c r="T31" s="544"/>
      <c r="U31" s="544"/>
      <c r="V31" s="544"/>
      <c r="W31" s="544"/>
      <c r="X31" s="544"/>
      <c r="Y31" s="544"/>
      <c r="Z31" s="544"/>
      <c r="AA31" s="544"/>
      <c r="AB31" s="544"/>
      <c r="AC31" s="544"/>
      <c r="AD31" s="544"/>
      <c r="AE31" s="544"/>
      <c r="AF31" s="545"/>
      <c r="AG31" s="9"/>
    </row>
    <row r="32" spans="1:33" ht="27.75" customHeight="1">
      <c r="A32" s="542"/>
      <c r="B32" s="86" t="s">
        <v>158</v>
      </c>
      <c r="C32" s="87" t="s">
        <v>155</v>
      </c>
      <c r="D32" s="62" t="s">
        <v>427</v>
      </c>
      <c r="E32" s="86"/>
      <c r="F32" s="86">
        <v>5</v>
      </c>
      <c r="G32" s="86"/>
      <c r="H32" s="86">
        <v>15</v>
      </c>
      <c r="I32" s="86">
        <v>10</v>
      </c>
      <c r="J32" s="86"/>
      <c r="K32" s="86"/>
      <c r="L32" s="86"/>
      <c r="M32" s="86"/>
      <c r="N32" s="86"/>
      <c r="O32" s="86"/>
      <c r="P32" s="86">
        <v>1</v>
      </c>
      <c r="Q32" s="86"/>
      <c r="R32" s="86"/>
      <c r="S32" s="86"/>
      <c r="T32" s="86"/>
      <c r="U32" s="86"/>
      <c r="V32" s="86"/>
      <c r="W32" s="86"/>
      <c r="X32" s="86"/>
      <c r="Y32" s="86"/>
      <c r="Z32" s="86">
        <f t="shared" ref="Z32" si="21">SUM(H32,J32,L32,N32,Q32,S32,U32,W32)</f>
        <v>15</v>
      </c>
      <c r="AA32" s="86">
        <f t="shared" ref="AA32" si="22">SUM(H32,Q32)</f>
        <v>15</v>
      </c>
      <c r="AB32" s="86">
        <f t="shared" ref="AB32" si="23">SUM(J32,S32)</f>
        <v>0</v>
      </c>
      <c r="AC32" s="86">
        <f t="shared" ref="AC32" si="24">SUM(L32,U32)</f>
        <v>0</v>
      </c>
      <c r="AD32" s="86">
        <f t="shared" ref="AD32" si="25">SUM(N32,W32)</f>
        <v>0</v>
      </c>
      <c r="AE32" s="86">
        <f t="shared" ref="AE32" si="26">SUM(H32:O32,Q32:X32)</f>
        <v>25</v>
      </c>
      <c r="AF32" s="263">
        <f t="shared" ref="AF32" si="27">SUM(P32,Y32)</f>
        <v>1</v>
      </c>
      <c r="AG32" s="33"/>
    </row>
    <row r="33" spans="1:33" ht="27.75" customHeight="1">
      <c r="A33" s="542"/>
      <c r="B33" s="86" t="s">
        <v>159</v>
      </c>
      <c r="C33" s="87" t="s">
        <v>156</v>
      </c>
      <c r="D33" s="62" t="s">
        <v>428</v>
      </c>
      <c r="E33" s="86"/>
      <c r="F33" s="86">
        <v>5</v>
      </c>
      <c r="G33" s="86"/>
      <c r="H33" s="86">
        <v>15</v>
      </c>
      <c r="I33" s="86">
        <v>10</v>
      </c>
      <c r="J33" s="86"/>
      <c r="K33" s="86"/>
      <c r="L33" s="86"/>
      <c r="M33" s="86"/>
      <c r="N33" s="86"/>
      <c r="O33" s="86"/>
      <c r="P33" s="86">
        <v>1</v>
      </c>
      <c r="Q33" s="86"/>
      <c r="R33" s="86"/>
      <c r="S33" s="86"/>
      <c r="T33" s="86"/>
      <c r="U33" s="86"/>
      <c r="V33" s="86"/>
      <c r="W33" s="86"/>
      <c r="X33" s="86"/>
      <c r="Y33" s="86"/>
      <c r="Z33" s="86">
        <f t="shared" ref="Z33:Z45" si="28">SUM(H33,J33,L33,N33,Q33,S33,U33,W33)</f>
        <v>15</v>
      </c>
      <c r="AA33" s="86">
        <f t="shared" ref="AA33:AA45" si="29">SUM(H33,Q33)</f>
        <v>15</v>
      </c>
      <c r="AB33" s="86">
        <f t="shared" ref="AB33:AB45" si="30">SUM(J33,S33)</f>
        <v>0</v>
      </c>
      <c r="AC33" s="86">
        <f t="shared" ref="AC33:AC45" si="31">SUM(L33,U33)</f>
        <v>0</v>
      </c>
      <c r="AD33" s="86">
        <f t="shared" ref="AD33:AD45" si="32">SUM(N33,W33)</f>
        <v>0</v>
      </c>
      <c r="AE33" s="86">
        <f t="shared" ref="AE33:AE45" si="33">SUM(H33:O33,Q33:X33)</f>
        <v>25</v>
      </c>
      <c r="AF33" s="263">
        <f t="shared" ref="AF33:AF45" si="34">SUM(P33,Y33)</f>
        <v>1</v>
      </c>
      <c r="AG33" s="33"/>
    </row>
    <row r="34" spans="1:33" s="93" customFormat="1" ht="27.75" customHeight="1">
      <c r="A34" s="542"/>
      <c r="B34" s="86" t="s">
        <v>160</v>
      </c>
      <c r="C34" s="87" t="s">
        <v>321</v>
      </c>
      <c r="D34" s="62" t="s">
        <v>429</v>
      </c>
      <c r="E34" s="86"/>
      <c r="F34" s="86">
        <v>5</v>
      </c>
      <c r="G34" s="86"/>
      <c r="H34" s="86">
        <v>15</v>
      </c>
      <c r="I34" s="86">
        <v>10</v>
      </c>
      <c r="J34" s="86"/>
      <c r="K34" s="86"/>
      <c r="L34" s="86"/>
      <c r="M34" s="86"/>
      <c r="N34" s="86"/>
      <c r="O34" s="86"/>
      <c r="P34" s="86">
        <v>1</v>
      </c>
      <c r="Q34" s="86"/>
      <c r="R34" s="86"/>
      <c r="S34" s="86"/>
      <c r="T34" s="86"/>
      <c r="U34" s="86"/>
      <c r="V34" s="86"/>
      <c r="W34" s="86"/>
      <c r="X34" s="86"/>
      <c r="Y34" s="86"/>
      <c r="Z34" s="86">
        <f t="shared" si="28"/>
        <v>15</v>
      </c>
      <c r="AA34" s="86">
        <f t="shared" si="29"/>
        <v>15</v>
      </c>
      <c r="AB34" s="86">
        <f t="shared" si="30"/>
        <v>0</v>
      </c>
      <c r="AC34" s="86">
        <f t="shared" si="31"/>
        <v>0</v>
      </c>
      <c r="AD34" s="86">
        <f t="shared" si="32"/>
        <v>0</v>
      </c>
      <c r="AE34" s="86">
        <f t="shared" si="33"/>
        <v>25</v>
      </c>
      <c r="AF34" s="263">
        <f t="shared" si="34"/>
        <v>1</v>
      </c>
      <c r="AG34" s="33"/>
    </row>
    <row r="35" spans="1:33" ht="27.75" customHeight="1">
      <c r="A35" s="542"/>
      <c r="B35" s="86" t="s">
        <v>196</v>
      </c>
      <c r="C35" s="87" t="s">
        <v>328</v>
      </c>
      <c r="D35" s="62" t="s">
        <v>430</v>
      </c>
      <c r="E35" s="86"/>
      <c r="F35" s="86">
        <v>5</v>
      </c>
      <c r="G35" s="86"/>
      <c r="H35" s="86"/>
      <c r="I35" s="86"/>
      <c r="J35" s="86">
        <v>20</v>
      </c>
      <c r="K35" s="86">
        <v>30</v>
      </c>
      <c r="L35" s="86"/>
      <c r="M35" s="86"/>
      <c r="N35" s="86"/>
      <c r="O35" s="86"/>
      <c r="P35" s="86">
        <v>2</v>
      </c>
      <c r="Q35" s="86"/>
      <c r="R35" s="86"/>
      <c r="S35" s="86"/>
      <c r="T35" s="86"/>
      <c r="U35" s="86"/>
      <c r="V35" s="86"/>
      <c r="W35" s="86"/>
      <c r="X35" s="86"/>
      <c r="Y35" s="86"/>
      <c r="Z35" s="86">
        <f t="shared" si="28"/>
        <v>20</v>
      </c>
      <c r="AA35" s="86">
        <f t="shared" si="29"/>
        <v>0</v>
      </c>
      <c r="AB35" s="86">
        <f t="shared" si="30"/>
        <v>20</v>
      </c>
      <c r="AC35" s="86">
        <f t="shared" si="31"/>
        <v>0</v>
      </c>
      <c r="AD35" s="86">
        <f t="shared" si="32"/>
        <v>0</v>
      </c>
      <c r="AE35" s="86">
        <f t="shared" si="33"/>
        <v>50</v>
      </c>
      <c r="AF35" s="263">
        <f t="shared" si="34"/>
        <v>2</v>
      </c>
      <c r="AG35" s="33"/>
    </row>
    <row r="36" spans="1:33" ht="27.75" customHeight="1">
      <c r="A36" s="542"/>
      <c r="B36" s="86" t="s">
        <v>197</v>
      </c>
      <c r="C36" s="87" t="s">
        <v>329</v>
      </c>
      <c r="D36" s="62" t="s">
        <v>431</v>
      </c>
      <c r="E36" s="86"/>
      <c r="F36" s="86">
        <v>5</v>
      </c>
      <c r="G36" s="86"/>
      <c r="H36" s="86"/>
      <c r="I36" s="86"/>
      <c r="J36" s="86">
        <v>20</v>
      </c>
      <c r="K36" s="86">
        <v>30</v>
      </c>
      <c r="L36" s="86"/>
      <c r="M36" s="86"/>
      <c r="N36" s="86"/>
      <c r="O36" s="86"/>
      <c r="P36" s="86">
        <v>2</v>
      </c>
      <c r="Q36" s="86"/>
      <c r="R36" s="86"/>
      <c r="S36" s="86"/>
      <c r="T36" s="86"/>
      <c r="U36" s="86"/>
      <c r="V36" s="86"/>
      <c r="W36" s="86"/>
      <c r="X36" s="86"/>
      <c r="Y36" s="86"/>
      <c r="Z36" s="86">
        <f t="shared" si="28"/>
        <v>20</v>
      </c>
      <c r="AA36" s="86">
        <f t="shared" si="29"/>
        <v>0</v>
      </c>
      <c r="AB36" s="86">
        <f t="shared" si="30"/>
        <v>20</v>
      </c>
      <c r="AC36" s="86">
        <f t="shared" si="31"/>
        <v>0</v>
      </c>
      <c r="AD36" s="86">
        <f t="shared" si="32"/>
        <v>0</v>
      </c>
      <c r="AE36" s="86">
        <f t="shared" si="33"/>
        <v>50</v>
      </c>
      <c r="AF36" s="263">
        <f t="shared" si="34"/>
        <v>2</v>
      </c>
      <c r="AG36" s="33"/>
    </row>
    <row r="37" spans="1:33" s="93" customFormat="1" ht="27.75" customHeight="1">
      <c r="A37" s="542"/>
      <c r="B37" s="86" t="s">
        <v>198</v>
      </c>
      <c r="C37" s="87" t="s">
        <v>325</v>
      </c>
      <c r="D37" s="62" t="s">
        <v>432</v>
      </c>
      <c r="E37" s="86"/>
      <c r="F37" s="86">
        <v>5</v>
      </c>
      <c r="G37" s="86"/>
      <c r="H37" s="86"/>
      <c r="I37" s="86"/>
      <c r="J37" s="86">
        <v>20</v>
      </c>
      <c r="K37" s="86">
        <v>30</v>
      </c>
      <c r="L37" s="86"/>
      <c r="M37" s="86"/>
      <c r="N37" s="86"/>
      <c r="O37" s="86"/>
      <c r="P37" s="86">
        <v>2</v>
      </c>
      <c r="Q37" s="86"/>
      <c r="R37" s="86"/>
      <c r="S37" s="86"/>
      <c r="T37" s="86"/>
      <c r="U37" s="86"/>
      <c r="V37" s="86"/>
      <c r="W37" s="86"/>
      <c r="X37" s="86"/>
      <c r="Y37" s="86"/>
      <c r="Z37" s="86">
        <f t="shared" si="28"/>
        <v>20</v>
      </c>
      <c r="AA37" s="86">
        <f t="shared" si="29"/>
        <v>0</v>
      </c>
      <c r="AB37" s="86">
        <f t="shared" si="30"/>
        <v>20</v>
      </c>
      <c r="AC37" s="86">
        <f t="shared" si="31"/>
        <v>0</v>
      </c>
      <c r="AD37" s="86">
        <f t="shared" si="32"/>
        <v>0</v>
      </c>
      <c r="AE37" s="86">
        <f t="shared" si="33"/>
        <v>50</v>
      </c>
      <c r="AF37" s="263">
        <f t="shared" si="34"/>
        <v>2</v>
      </c>
      <c r="AG37" s="33"/>
    </row>
    <row r="38" spans="1:33" s="93" customFormat="1" ht="27.75" customHeight="1">
      <c r="A38" s="542"/>
      <c r="B38" s="86" t="s">
        <v>199</v>
      </c>
      <c r="C38" s="87" t="s">
        <v>359</v>
      </c>
      <c r="D38" s="241" t="s">
        <v>433</v>
      </c>
      <c r="E38" s="86"/>
      <c r="F38" s="86" t="s">
        <v>15</v>
      </c>
      <c r="G38" s="86"/>
      <c r="H38" s="86"/>
      <c r="I38" s="86"/>
      <c r="J38" s="86">
        <v>20</v>
      </c>
      <c r="K38" s="86">
        <v>30</v>
      </c>
      <c r="L38" s="86"/>
      <c r="M38" s="86"/>
      <c r="N38" s="86"/>
      <c r="O38" s="86"/>
      <c r="P38" s="86">
        <v>2</v>
      </c>
      <c r="Q38" s="86"/>
      <c r="R38" s="86"/>
      <c r="S38" s="86"/>
      <c r="T38" s="86"/>
      <c r="U38" s="86"/>
      <c r="V38" s="86"/>
      <c r="W38" s="86"/>
      <c r="X38" s="86"/>
      <c r="Y38" s="86"/>
      <c r="Z38" s="86">
        <f t="shared" si="28"/>
        <v>20</v>
      </c>
      <c r="AA38" s="86">
        <f t="shared" si="29"/>
        <v>0</v>
      </c>
      <c r="AB38" s="86">
        <f t="shared" si="30"/>
        <v>20</v>
      </c>
      <c r="AC38" s="86">
        <f t="shared" si="31"/>
        <v>0</v>
      </c>
      <c r="AD38" s="86">
        <f t="shared" si="32"/>
        <v>0</v>
      </c>
      <c r="AE38" s="86">
        <f t="shared" si="33"/>
        <v>50</v>
      </c>
      <c r="AF38" s="263">
        <f t="shared" si="34"/>
        <v>2</v>
      </c>
      <c r="AG38" s="33"/>
    </row>
    <row r="39" spans="1:33" ht="27.75" customHeight="1">
      <c r="A39" s="542"/>
      <c r="B39" s="86" t="s">
        <v>194</v>
      </c>
      <c r="C39" s="87" t="s">
        <v>323</v>
      </c>
      <c r="D39" s="62" t="s">
        <v>434</v>
      </c>
      <c r="E39" s="86"/>
      <c r="F39" s="86">
        <v>6</v>
      </c>
      <c r="G39" s="86"/>
      <c r="H39" s="86"/>
      <c r="I39" s="86"/>
      <c r="J39" s="86"/>
      <c r="K39" s="86"/>
      <c r="L39" s="86"/>
      <c r="M39" s="86"/>
      <c r="N39" s="86"/>
      <c r="O39" s="86"/>
      <c r="P39" s="86"/>
      <c r="Q39" s="86">
        <v>15</v>
      </c>
      <c r="R39" s="86">
        <v>10</v>
      </c>
      <c r="S39" s="86"/>
      <c r="T39" s="86"/>
      <c r="U39" s="86"/>
      <c r="V39" s="86"/>
      <c r="W39" s="86"/>
      <c r="X39" s="86"/>
      <c r="Y39" s="86">
        <v>1</v>
      </c>
      <c r="Z39" s="86">
        <f t="shared" si="28"/>
        <v>15</v>
      </c>
      <c r="AA39" s="86">
        <f t="shared" si="29"/>
        <v>15</v>
      </c>
      <c r="AB39" s="86">
        <f t="shared" si="30"/>
        <v>0</v>
      </c>
      <c r="AC39" s="86">
        <f t="shared" si="31"/>
        <v>0</v>
      </c>
      <c r="AD39" s="86">
        <f t="shared" si="32"/>
        <v>0</v>
      </c>
      <c r="AE39" s="86">
        <f t="shared" si="33"/>
        <v>25</v>
      </c>
      <c r="AF39" s="263">
        <f t="shared" si="34"/>
        <v>1</v>
      </c>
      <c r="AG39" s="33"/>
    </row>
    <row r="40" spans="1:33" ht="27.75" customHeight="1">
      <c r="A40" s="542"/>
      <c r="B40" s="86" t="s">
        <v>200</v>
      </c>
      <c r="C40" s="87" t="s">
        <v>603</v>
      </c>
      <c r="D40" s="62" t="s">
        <v>435</v>
      </c>
      <c r="E40" s="86"/>
      <c r="F40" s="86">
        <v>6</v>
      </c>
      <c r="G40" s="86"/>
      <c r="H40" s="86"/>
      <c r="I40" s="86"/>
      <c r="J40" s="86"/>
      <c r="K40" s="86"/>
      <c r="L40" s="86"/>
      <c r="M40" s="86"/>
      <c r="N40" s="86"/>
      <c r="O40" s="86"/>
      <c r="P40" s="86"/>
      <c r="Q40" s="86">
        <v>15</v>
      </c>
      <c r="R40" s="86">
        <v>10</v>
      </c>
      <c r="S40" s="86"/>
      <c r="T40" s="86"/>
      <c r="U40" s="86"/>
      <c r="V40" s="86"/>
      <c r="W40" s="86"/>
      <c r="X40" s="86"/>
      <c r="Y40" s="86">
        <v>1</v>
      </c>
      <c r="Z40" s="86">
        <f t="shared" si="28"/>
        <v>15</v>
      </c>
      <c r="AA40" s="86">
        <f t="shared" si="29"/>
        <v>15</v>
      </c>
      <c r="AB40" s="86">
        <f t="shared" si="30"/>
        <v>0</v>
      </c>
      <c r="AC40" s="86">
        <f t="shared" si="31"/>
        <v>0</v>
      </c>
      <c r="AD40" s="86">
        <f t="shared" si="32"/>
        <v>0</v>
      </c>
      <c r="AE40" s="86">
        <f t="shared" si="33"/>
        <v>25</v>
      </c>
      <c r="AF40" s="263">
        <f t="shared" si="34"/>
        <v>1</v>
      </c>
      <c r="AG40" s="33"/>
    </row>
    <row r="41" spans="1:33" s="93" customFormat="1" ht="27.75" customHeight="1">
      <c r="A41" s="542"/>
      <c r="B41" s="86" t="s">
        <v>195</v>
      </c>
      <c r="C41" s="87" t="s">
        <v>331</v>
      </c>
      <c r="D41" s="241" t="s">
        <v>436</v>
      </c>
      <c r="E41" s="86"/>
      <c r="F41" s="86">
        <v>6</v>
      </c>
      <c r="G41" s="86"/>
      <c r="H41" s="86"/>
      <c r="I41" s="86"/>
      <c r="J41" s="86"/>
      <c r="K41" s="86"/>
      <c r="L41" s="86"/>
      <c r="M41" s="86"/>
      <c r="N41" s="86"/>
      <c r="O41" s="86"/>
      <c r="P41" s="86"/>
      <c r="Q41" s="86">
        <v>15</v>
      </c>
      <c r="R41" s="86">
        <v>10</v>
      </c>
      <c r="S41" s="86"/>
      <c r="T41" s="86"/>
      <c r="U41" s="86"/>
      <c r="V41" s="86"/>
      <c r="W41" s="86"/>
      <c r="X41" s="86"/>
      <c r="Y41" s="86">
        <v>1</v>
      </c>
      <c r="Z41" s="86">
        <f t="shared" si="28"/>
        <v>15</v>
      </c>
      <c r="AA41" s="86">
        <f t="shared" si="29"/>
        <v>15</v>
      </c>
      <c r="AB41" s="86">
        <f t="shared" si="30"/>
        <v>0</v>
      </c>
      <c r="AC41" s="86">
        <f t="shared" si="31"/>
        <v>0</v>
      </c>
      <c r="AD41" s="86">
        <f t="shared" si="32"/>
        <v>0</v>
      </c>
      <c r="AE41" s="86">
        <f t="shared" si="33"/>
        <v>25</v>
      </c>
      <c r="AF41" s="263">
        <f t="shared" si="34"/>
        <v>1</v>
      </c>
      <c r="AG41" s="33"/>
    </row>
    <row r="42" spans="1:33" s="93" customFormat="1" ht="27.75" customHeight="1">
      <c r="A42" s="542"/>
      <c r="B42" s="86" t="s">
        <v>201</v>
      </c>
      <c r="C42" s="87" t="s">
        <v>324</v>
      </c>
      <c r="D42" s="62" t="s">
        <v>437</v>
      </c>
      <c r="E42" s="86"/>
      <c r="F42" s="86">
        <v>6</v>
      </c>
      <c r="G42" s="86"/>
      <c r="H42" s="86"/>
      <c r="I42" s="86"/>
      <c r="J42" s="86"/>
      <c r="K42" s="86"/>
      <c r="L42" s="86"/>
      <c r="M42" s="86"/>
      <c r="N42" s="86"/>
      <c r="O42" s="86"/>
      <c r="P42" s="86"/>
      <c r="Q42" s="86">
        <v>15</v>
      </c>
      <c r="R42" s="86">
        <v>10</v>
      </c>
      <c r="S42" s="86"/>
      <c r="T42" s="86"/>
      <c r="U42" s="86"/>
      <c r="V42" s="86"/>
      <c r="W42" s="86"/>
      <c r="X42" s="86"/>
      <c r="Y42" s="86">
        <v>1</v>
      </c>
      <c r="Z42" s="86">
        <f t="shared" si="28"/>
        <v>15</v>
      </c>
      <c r="AA42" s="86">
        <f t="shared" si="29"/>
        <v>15</v>
      </c>
      <c r="AB42" s="86">
        <f t="shared" si="30"/>
        <v>0</v>
      </c>
      <c r="AC42" s="86">
        <f t="shared" si="31"/>
        <v>0</v>
      </c>
      <c r="AD42" s="86">
        <f t="shared" si="32"/>
        <v>0</v>
      </c>
      <c r="AE42" s="86">
        <f t="shared" si="33"/>
        <v>25</v>
      </c>
      <c r="AF42" s="263">
        <f t="shared" si="34"/>
        <v>1</v>
      </c>
      <c r="AG42" s="33"/>
    </row>
    <row r="43" spans="1:33" s="93" customFormat="1" ht="27.75" customHeight="1">
      <c r="A43" s="542"/>
      <c r="B43" s="86" t="s">
        <v>202</v>
      </c>
      <c r="C43" s="87" t="s">
        <v>333</v>
      </c>
      <c r="D43" s="241" t="s">
        <v>438</v>
      </c>
      <c r="E43" s="86"/>
      <c r="F43" s="86">
        <v>6</v>
      </c>
      <c r="G43" s="86"/>
      <c r="H43" s="86"/>
      <c r="I43" s="86"/>
      <c r="J43" s="86"/>
      <c r="K43" s="86"/>
      <c r="L43" s="86"/>
      <c r="M43" s="86"/>
      <c r="N43" s="86"/>
      <c r="O43" s="86"/>
      <c r="P43" s="86"/>
      <c r="Q43" s="86">
        <v>15</v>
      </c>
      <c r="R43" s="86">
        <v>10</v>
      </c>
      <c r="S43" s="86"/>
      <c r="T43" s="86"/>
      <c r="U43" s="86"/>
      <c r="V43" s="86"/>
      <c r="W43" s="86"/>
      <c r="X43" s="86"/>
      <c r="Y43" s="86">
        <v>1</v>
      </c>
      <c r="Z43" s="86">
        <f t="shared" si="28"/>
        <v>15</v>
      </c>
      <c r="AA43" s="86">
        <f t="shared" si="29"/>
        <v>15</v>
      </c>
      <c r="AB43" s="86">
        <f t="shared" si="30"/>
        <v>0</v>
      </c>
      <c r="AC43" s="86">
        <f t="shared" si="31"/>
        <v>0</v>
      </c>
      <c r="AD43" s="86">
        <f t="shared" si="32"/>
        <v>0</v>
      </c>
      <c r="AE43" s="86">
        <f t="shared" si="33"/>
        <v>25</v>
      </c>
      <c r="AF43" s="263">
        <f t="shared" si="34"/>
        <v>1</v>
      </c>
      <c r="AG43" s="33"/>
    </row>
    <row r="44" spans="1:33" ht="27.75" customHeight="1">
      <c r="A44" s="542"/>
      <c r="B44" s="86" t="s">
        <v>217</v>
      </c>
      <c r="C44" s="87" t="s">
        <v>336</v>
      </c>
      <c r="D44" s="241" t="s">
        <v>439</v>
      </c>
      <c r="E44" s="86"/>
      <c r="F44" s="86">
        <v>6</v>
      </c>
      <c r="G44" s="86"/>
      <c r="H44" s="86"/>
      <c r="I44" s="86"/>
      <c r="J44" s="86"/>
      <c r="K44" s="86"/>
      <c r="L44" s="86"/>
      <c r="M44" s="86"/>
      <c r="N44" s="86"/>
      <c r="O44" s="86"/>
      <c r="P44" s="86"/>
      <c r="Q44" s="86">
        <v>15</v>
      </c>
      <c r="R44" s="86">
        <v>10</v>
      </c>
      <c r="S44" s="86"/>
      <c r="T44" s="86"/>
      <c r="U44" s="86"/>
      <c r="V44" s="86"/>
      <c r="W44" s="86"/>
      <c r="X44" s="86"/>
      <c r="Y44" s="86">
        <v>1</v>
      </c>
      <c r="Z44" s="86">
        <f t="shared" si="28"/>
        <v>15</v>
      </c>
      <c r="AA44" s="86">
        <f t="shared" si="29"/>
        <v>15</v>
      </c>
      <c r="AB44" s="86">
        <f t="shared" si="30"/>
        <v>0</v>
      </c>
      <c r="AC44" s="86">
        <f t="shared" si="31"/>
        <v>0</v>
      </c>
      <c r="AD44" s="86">
        <f t="shared" si="32"/>
        <v>0</v>
      </c>
      <c r="AE44" s="86">
        <f t="shared" si="33"/>
        <v>25</v>
      </c>
      <c r="AF44" s="263">
        <f t="shared" si="34"/>
        <v>1</v>
      </c>
      <c r="AG44" s="33"/>
    </row>
    <row r="45" spans="1:33" s="93" customFormat="1" ht="27.75" customHeight="1">
      <c r="A45" s="264"/>
      <c r="B45" s="86" t="s">
        <v>218</v>
      </c>
      <c r="C45" s="256" t="s">
        <v>73</v>
      </c>
      <c r="D45" s="62" t="s">
        <v>440</v>
      </c>
      <c r="E45" s="86"/>
      <c r="F45" s="86">
        <v>6</v>
      </c>
      <c r="G45" s="86"/>
      <c r="H45" s="86"/>
      <c r="I45" s="86"/>
      <c r="J45" s="86"/>
      <c r="K45" s="86"/>
      <c r="L45" s="86"/>
      <c r="M45" s="86"/>
      <c r="N45" s="86"/>
      <c r="O45" s="86"/>
      <c r="P45" s="86"/>
      <c r="Q45" s="86">
        <v>15</v>
      </c>
      <c r="R45" s="86">
        <v>10</v>
      </c>
      <c r="S45" s="86"/>
      <c r="T45" s="86"/>
      <c r="U45" s="86"/>
      <c r="V45" s="86"/>
      <c r="W45" s="86"/>
      <c r="X45" s="86"/>
      <c r="Y45" s="86" t="s">
        <v>174</v>
      </c>
      <c r="Z45" s="86">
        <f t="shared" si="28"/>
        <v>15</v>
      </c>
      <c r="AA45" s="86">
        <f t="shared" si="29"/>
        <v>15</v>
      </c>
      <c r="AB45" s="86">
        <f t="shared" si="30"/>
        <v>0</v>
      </c>
      <c r="AC45" s="86">
        <f t="shared" si="31"/>
        <v>0</v>
      </c>
      <c r="AD45" s="86">
        <f t="shared" si="32"/>
        <v>0</v>
      </c>
      <c r="AE45" s="86">
        <f t="shared" si="33"/>
        <v>25</v>
      </c>
      <c r="AF45" s="263">
        <f t="shared" si="34"/>
        <v>0</v>
      </c>
      <c r="AG45" s="33"/>
    </row>
    <row r="46" spans="1:33" ht="20.25" customHeight="1">
      <c r="A46" s="542" t="s">
        <v>189</v>
      </c>
      <c r="B46" s="538" t="s">
        <v>556</v>
      </c>
      <c r="C46" s="538"/>
      <c r="D46" s="538"/>
      <c r="E46" s="538"/>
      <c r="F46" s="538"/>
      <c r="G46" s="538"/>
      <c r="H46" s="538"/>
      <c r="I46" s="538"/>
      <c r="J46" s="538"/>
      <c r="K46" s="538"/>
      <c r="L46" s="538"/>
      <c r="M46" s="538"/>
      <c r="N46" s="538"/>
      <c r="O46" s="538"/>
      <c r="P46" s="538"/>
      <c r="Q46" s="538"/>
      <c r="R46" s="538"/>
      <c r="S46" s="538"/>
      <c r="T46" s="538"/>
      <c r="U46" s="538"/>
      <c r="V46" s="538"/>
      <c r="W46" s="538"/>
      <c r="X46" s="538"/>
      <c r="Y46" s="538"/>
      <c r="Z46" s="538"/>
      <c r="AA46" s="538"/>
      <c r="AB46" s="538"/>
      <c r="AC46" s="538"/>
      <c r="AD46" s="538"/>
      <c r="AE46" s="538"/>
      <c r="AF46" s="539"/>
      <c r="AG46" s="33"/>
    </row>
    <row r="47" spans="1:33" ht="23.25" customHeight="1">
      <c r="A47" s="542"/>
      <c r="B47" s="86" t="s">
        <v>219</v>
      </c>
      <c r="C47" s="87" t="s">
        <v>104</v>
      </c>
      <c r="D47" s="62" t="s">
        <v>441</v>
      </c>
      <c r="E47" s="86"/>
      <c r="F47" s="86">
        <v>7</v>
      </c>
      <c r="G47" s="86"/>
      <c r="H47" s="86">
        <v>15</v>
      </c>
      <c r="I47" s="86">
        <v>10</v>
      </c>
      <c r="J47" s="86"/>
      <c r="K47" s="86"/>
      <c r="L47" s="86"/>
      <c r="M47" s="86"/>
      <c r="N47" s="86"/>
      <c r="O47" s="86"/>
      <c r="P47" s="86">
        <v>1</v>
      </c>
      <c r="Q47" s="86"/>
      <c r="R47" s="86"/>
      <c r="S47" s="86"/>
      <c r="T47" s="86"/>
      <c r="U47" s="86"/>
      <c r="V47" s="86"/>
      <c r="W47" s="86"/>
      <c r="X47" s="86"/>
      <c r="Y47" s="86"/>
      <c r="Z47" s="86">
        <f t="shared" ref="Z47" si="35">SUM(H47,J47,L47,N47,Q47,S47,U47,W47)</f>
        <v>15</v>
      </c>
      <c r="AA47" s="86">
        <f t="shared" ref="AA47" si="36">SUM(H47,Q47)</f>
        <v>15</v>
      </c>
      <c r="AB47" s="86">
        <f t="shared" ref="AB47" si="37">SUM(J47,S47)</f>
        <v>0</v>
      </c>
      <c r="AC47" s="86">
        <f t="shared" ref="AC47" si="38">SUM(L47,U47)</f>
        <v>0</v>
      </c>
      <c r="AD47" s="86">
        <f t="shared" ref="AD47" si="39">SUM(N47,W47)</f>
        <v>0</v>
      </c>
      <c r="AE47" s="86">
        <f t="shared" ref="AE47" si="40">SUM(H47:O47,Q47:X47)</f>
        <v>25</v>
      </c>
      <c r="AF47" s="263">
        <f t="shared" ref="AF47" si="41">SUM(P47,Y47)</f>
        <v>1</v>
      </c>
      <c r="AG47" s="33"/>
    </row>
    <row r="48" spans="1:33" s="93" customFormat="1" ht="23.25" customHeight="1">
      <c r="A48" s="542"/>
      <c r="B48" s="86" t="s">
        <v>220</v>
      </c>
      <c r="C48" s="87" t="s">
        <v>105</v>
      </c>
      <c r="D48" s="62" t="s">
        <v>442</v>
      </c>
      <c r="E48" s="86"/>
      <c r="F48" s="86">
        <v>7</v>
      </c>
      <c r="G48" s="86"/>
      <c r="H48" s="86">
        <v>15</v>
      </c>
      <c r="I48" s="86">
        <v>10</v>
      </c>
      <c r="J48" s="86"/>
      <c r="K48" s="86"/>
      <c r="L48" s="86"/>
      <c r="M48" s="86"/>
      <c r="N48" s="86"/>
      <c r="O48" s="86"/>
      <c r="P48" s="86">
        <v>1</v>
      </c>
      <c r="Q48" s="86"/>
      <c r="R48" s="86"/>
      <c r="S48" s="86"/>
      <c r="T48" s="86"/>
      <c r="U48" s="86"/>
      <c r="V48" s="86"/>
      <c r="W48" s="86"/>
      <c r="X48" s="86"/>
      <c r="Y48" s="86"/>
      <c r="Z48" s="86">
        <f t="shared" ref="Z48:Z56" si="42">SUM(H48,J48,L48,N48,Q48,S48,U48,W48)</f>
        <v>15</v>
      </c>
      <c r="AA48" s="86">
        <f t="shared" ref="AA48:AA56" si="43">SUM(H48,Q48)</f>
        <v>15</v>
      </c>
      <c r="AB48" s="86">
        <f t="shared" ref="AB48:AB56" si="44">SUM(J48,S48)</f>
        <v>0</v>
      </c>
      <c r="AC48" s="86">
        <f t="shared" ref="AC48:AC56" si="45">SUM(L48,U48)</f>
        <v>0</v>
      </c>
      <c r="AD48" s="86">
        <f t="shared" ref="AD48:AD56" si="46">SUM(N48,W48)</f>
        <v>0</v>
      </c>
      <c r="AE48" s="86">
        <f t="shared" ref="AE48:AE56" si="47">SUM(H48:O48,Q48:X48)</f>
        <v>25</v>
      </c>
      <c r="AF48" s="263">
        <f t="shared" ref="AF48:AF56" si="48">SUM(P48,Y48)</f>
        <v>1</v>
      </c>
      <c r="AG48" s="33"/>
    </row>
    <row r="49" spans="1:33" ht="23.25" customHeight="1">
      <c r="A49" s="542"/>
      <c r="B49" s="86" t="s">
        <v>221</v>
      </c>
      <c r="C49" s="87" t="s">
        <v>106</v>
      </c>
      <c r="D49" s="62" t="s">
        <v>545</v>
      </c>
      <c r="E49" s="86"/>
      <c r="F49" s="86">
        <v>7</v>
      </c>
      <c r="G49" s="86"/>
      <c r="H49" s="86">
        <v>15</v>
      </c>
      <c r="I49" s="86">
        <v>10</v>
      </c>
      <c r="J49" s="86"/>
      <c r="K49" s="86"/>
      <c r="L49" s="86"/>
      <c r="M49" s="86"/>
      <c r="N49" s="86"/>
      <c r="O49" s="86"/>
      <c r="P49" s="86">
        <v>1</v>
      </c>
      <c r="Q49" s="86"/>
      <c r="R49" s="86"/>
      <c r="S49" s="86"/>
      <c r="T49" s="86"/>
      <c r="U49" s="86"/>
      <c r="V49" s="86"/>
      <c r="W49" s="86"/>
      <c r="X49" s="86"/>
      <c r="Y49" s="86"/>
      <c r="Z49" s="86">
        <f t="shared" si="42"/>
        <v>15</v>
      </c>
      <c r="AA49" s="86">
        <f t="shared" si="43"/>
        <v>15</v>
      </c>
      <c r="AB49" s="86">
        <f t="shared" si="44"/>
        <v>0</v>
      </c>
      <c r="AC49" s="86">
        <f t="shared" si="45"/>
        <v>0</v>
      </c>
      <c r="AD49" s="86">
        <f t="shared" si="46"/>
        <v>0</v>
      </c>
      <c r="AE49" s="86">
        <f t="shared" si="47"/>
        <v>25</v>
      </c>
      <c r="AF49" s="263">
        <f t="shared" si="48"/>
        <v>1</v>
      </c>
      <c r="AG49" s="33"/>
    </row>
    <row r="50" spans="1:33" s="93" customFormat="1" ht="23.25" customHeight="1">
      <c r="A50" s="542"/>
      <c r="B50" s="86" t="s">
        <v>222</v>
      </c>
      <c r="C50" s="87" t="s">
        <v>148</v>
      </c>
      <c r="D50" s="62" t="s">
        <v>443</v>
      </c>
      <c r="E50" s="86"/>
      <c r="F50" s="86">
        <v>7</v>
      </c>
      <c r="G50" s="86"/>
      <c r="H50" s="86">
        <v>15</v>
      </c>
      <c r="I50" s="86">
        <v>10</v>
      </c>
      <c r="J50" s="86"/>
      <c r="K50" s="86"/>
      <c r="L50" s="86"/>
      <c r="M50" s="86"/>
      <c r="N50" s="86"/>
      <c r="O50" s="86"/>
      <c r="P50" s="86">
        <v>1</v>
      </c>
      <c r="Q50" s="86"/>
      <c r="R50" s="86"/>
      <c r="S50" s="86"/>
      <c r="T50" s="86"/>
      <c r="U50" s="86"/>
      <c r="V50" s="86"/>
      <c r="W50" s="86"/>
      <c r="X50" s="86"/>
      <c r="Y50" s="86"/>
      <c r="Z50" s="86">
        <f t="shared" si="42"/>
        <v>15</v>
      </c>
      <c r="AA50" s="86">
        <f t="shared" si="43"/>
        <v>15</v>
      </c>
      <c r="AB50" s="86">
        <f t="shared" si="44"/>
        <v>0</v>
      </c>
      <c r="AC50" s="86">
        <f t="shared" si="45"/>
        <v>0</v>
      </c>
      <c r="AD50" s="86">
        <f t="shared" si="46"/>
        <v>0</v>
      </c>
      <c r="AE50" s="86">
        <f t="shared" si="47"/>
        <v>25</v>
      </c>
      <c r="AF50" s="263">
        <f t="shared" si="48"/>
        <v>1</v>
      </c>
      <c r="AG50" s="33"/>
    </row>
    <row r="51" spans="1:33" s="93" customFormat="1" ht="30.75" customHeight="1">
      <c r="A51" s="542"/>
      <c r="B51" s="86" t="s">
        <v>223</v>
      </c>
      <c r="C51" s="87" t="s">
        <v>137</v>
      </c>
      <c r="D51" s="241" t="s">
        <v>444</v>
      </c>
      <c r="E51" s="86"/>
      <c r="F51" s="86">
        <v>7</v>
      </c>
      <c r="G51" s="86"/>
      <c r="H51" s="86">
        <v>15</v>
      </c>
      <c r="I51" s="86">
        <v>10</v>
      </c>
      <c r="J51" s="86"/>
      <c r="K51" s="86"/>
      <c r="L51" s="86"/>
      <c r="M51" s="86"/>
      <c r="N51" s="86"/>
      <c r="O51" s="86"/>
      <c r="P51" s="86">
        <v>1</v>
      </c>
      <c r="Q51" s="86"/>
      <c r="R51" s="86"/>
      <c r="S51" s="86"/>
      <c r="T51" s="86"/>
      <c r="U51" s="86"/>
      <c r="V51" s="86"/>
      <c r="W51" s="86"/>
      <c r="X51" s="86"/>
      <c r="Y51" s="86"/>
      <c r="Z51" s="86">
        <f t="shared" si="42"/>
        <v>15</v>
      </c>
      <c r="AA51" s="86">
        <f t="shared" si="43"/>
        <v>15</v>
      </c>
      <c r="AB51" s="86">
        <f t="shared" si="44"/>
        <v>0</v>
      </c>
      <c r="AC51" s="86">
        <f t="shared" si="45"/>
        <v>0</v>
      </c>
      <c r="AD51" s="86">
        <f t="shared" si="46"/>
        <v>0</v>
      </c>
      <c r="AE51" s="86">
        <f t="shared" si="47"/>
        <v>25</v>
      </c>
      <c r="AF51" s="263">
        <f t="shared" si="48"/>
        <v>1</v>
      </c>
      <c r="AG51" s="33"/>
    </row>
    <row r="52" spans="1:33" ht="23.25" customHeight="1">
      <c r="A52" s="542"/>
      <c r="B52" s="86" t="s">
        <v>224</v>
      </c>
      <c r="C52" s="87" t="s">
        <v>151</v>
      </c>
      <c r="D52" s="62" t="s">
        <v>445</v>
      </c>
      <c r="E52" s="86"/>
      <c r="F52" s="86">
        <v>8</v>
      </c>
      <c r="G52" s="86"/>
      <c r="H52" s="86"/>
      <c r="I52" s="86"/>
      <c r="J52" s="86"/>
      <c r="K52" s="86"/>
      <c r="L52" s="86"/>
      <c r="M52" s="86"/>
      <c r="N52" s="86"/>
      <c r="O52" s="86"/>
      <c r="P52" s="86"/>
      <c r="Q52" s="86">
        <v>15</v>
      </c>
      <c r="R52" s="86">
        <v>10</v>
      </c>
      <c r="S52" s="86"/>
      <c r="T52" s="86"/>
      <c r="U52" s="86"/>
      <c r="V52" s="86"/>
      <c r="W52" s="86"/>
      <c r="X52" s="86"/>
      <c r="Y52" s="86">
        <v>1</v>
      </c>
      <c r="Z52" s="86" t="s">
        <v>602</v>
      </c>
      <c r="AA52" s="86">
        <f t="shared" si="43"/>
        <v>15</v>
      </c>
      <c r="AB52" s="86">
        <f t="shared" si="44"/>
        <v>0</v>
      </c>
      <c r="AC52" s="86">
        <f t="shared" si="45"/>
        <v>0</v>
      </c>
      <c r="AD52" s="86">
        <f t="shared" si="46"/>
        <v>0</v>
      </c>
      <c r="AE52" s="86">
        <f t="shared" si="47"/>
        <v>25</v>
      </c>
      <c r="AF52" s="263">
        <f t="shared" si="48"/>
        <v>1</v>
      </c>
      <c r="AG52" s="33"/>
    </row>
    <row r="53" spans="1:33" ht="23.25" customHeight="1">
      <c r="A53" s="542"/>
      <c r="B53" s="86" t="s">
        <v>225</v>
      </c>
      <c r="C53" s="87" t="s">
        <v>147</v>
      </c>
      <c r="D53" s="62" t="s">
        <v>446</v>
      </c>
      <c r="E53" s="86"/>
      <c r="F53" s="86">
        <v>8</v>
      </c>
      <c r="G53" s="86"/>
      <c r="H53" s="86"/>
      <c r="I53" s="86"/>
      <c r="J53" s="86"/>
      <c r="K53" s="86"/>
      <c r="L53" s="86"/>
      <c r="M53" s="86"/>
      <c r="N53" s="86"/>
      <c r="O53" s="86"/>
      <c r="P53" s="86"/>
      <c r="Q53" s="86">
        <v>15</v>
      </c>
      <c r="R53" s="86">
        <v>10</v>
      </c>
      <c r="S53" s="86"/>
      <c r="T53" s="86"/>
      <c r="U53" s="86"/>
      <c r="V53" s="86"/>
      <c r="W53" s="86"/>
      <c r="X53" s="86"/>
      <c r="Y53" s="86">
        <v>1</v>
      </c>
      <c r="Z53" s="86">
        <f t="shared" si="42"/>
        <v>15</v>
      </c>
      <c r="AA53" s="86">
        <f t="shared" si="43"/>
        <v>15</v>
      </c>
      <c r="AB53" s="86">
        <f t="shared" si="44"/>
        <v>0</v>
      </c>
      <c r="AC53" s="86">
        <f t="shared" si="45"/>
        <v>0</v>
      </c>
      <c r="AD53" s="86">
        <f t="shared" si="46"/>
        <v>0</v>
      </c>
      <c r="AE53" s="86">
        <f t="shared" si="47"/>
        <v>25</v>
      </c>
      <c r="AF53" s="263">
        <f t="shared" si="48"/>
        <v>1</v>
      </c>
      <c r="AG53" s="33"/>
    </row>
    <row r="54" spans="1:33" ht="23.25" customHeight="1">
      <c r="A54" s="542"/>
      <c r="B54" s="86" t="s">
        <v>226</v>
      </c>
      <c r="C54" s="87" t="s">
        <v>149</v>
      </c>
      <c r="D54" s="62" t="s">
        <v>447</v>
      </c>
      <c r="E54" s="86"/>
      <c r="F54" s="86">
        <v>8</v>
      </c>
      <c r="G54" s="86"/>
      <c r="H54" s="86"/>
      <c r="I54" s="86"/>
      <c r="J54" s="86"/>
      <c r="K54" s="86"/>
      <c r="L54" s="86"/>
      <c r="M54" s="86"/>
      <c r="N54" s="86"/>
      <c r="O54" s="86"/>
      <c r="P54" s="86"/>
      <c r="Q54" s="86">
        <v>15</v>
      </c>
      <c r="R54" s="86">
        <v>10</v>
      </c>
      <c r="S54" s="86"/>
      <c r="T54" s="86"/>
      <c r="U54" s="86"/>
      <c r="V54" s="86"/>
      <c r="W54" s="86"/>
      <c r="X54" s="86"/>
      <c r="Y54" s="86">
        <v>1</v>
      </c>
      <c r="Z54" s="86">
        <f t="shared" si="42"/>
        <v>15</v>
      </c>
      <c r="AA54" s="86">
        <f t="shared" si="43"/>
        <v>15</v>
      </c>
      <c r="AB54" s="86">
        <f t="shared" si="44"/>
        <v>0</v>
      </c>
      <c r="AC54" s="86">
        <f t="shared" si="45"/>
        <v>0</v>
      </c>
      <c r="AD54" s="86">
        <f t="shared" si="46"/>
        <v>0</v>
      </c>
      <c r="AE54" s="86">
        <f t="shared" si="47"/>
        <v>25</v>
      </c>
      <c r="AF54" s="263">
        <f t="shared" si="48"/>
        <v>1</v>
      </c>
      <c r="AG54" s="33"/>
    </row>
    <row r="55" spans="1:33" ht="23.25" customHeight="1">
      <c r="A55" s="542"/>
      <c r="B55" s="86" t="s">
        <v>227</v>
      </c>
      <c r="C55" s="87" t="s">
        <v>150</v>
      </c>
      <c r="D55" s="62" t="s">
        <v>448</v>
      </c>
      <c r="E55" s="86"/>
      <c r="F55" s="86">
        <v>8</v>
      </c>
      <c r="G55" s="86"/>
      <c r="H55" s="86"/>
      <c r="I55" s="86"/>
      <c r="J55" s="86"/>
      <c r="K55" s="86"/>
      <c r="L55" s="86"/>
      <c r="M55" s="86"/>
      <c r="N55" s="86"/>
      <c r="O55" s="86"/>
      <c r="P55" s="86"/>
      <c r="Q55" s="86">
        <v>15</v>
      </c>
      <c r="R55" s="86">
        <v>10</v>
      </c>
      <c r="S55" s="86"/>
      <c r="T55" s="86"/>
      <c r="U55" s="86"/>
      <c r="V55" s="86"/>
      <c r="W55" s="86"/>
      <c r="X55" s="86"/>
      <c r="Y55" s="86">
        <v>1</v>
      </c>
      <c r="Z55" s="86">
        <f t="shared" si="42"/>
        <v>15</v>
      </c>
      <c r="AA55" s="86">
        <f t="shared" si="43"/>
        <v>15</v>
      </c>
      <c r="AB55" s="86">
        <f t="shared" si="44"/>
        <v>0</v>
      </c>
      <c r="AC55" s="86">
        <f t="shared" si="45"/>
        <v>0</v>
      </c>
      <c r="AD55" s="86">
        <f t="shared" si="46"/>
        <v>0</v>
      </c>
      <c r="AE55" s="86">
        <f t="shared" si="47"/>
        <v>25</v>
      </c>
      <c r="AF55" s="263">
        <f t="shared" si="48"/>
        <v>1</v>
      </c>
      <c r="AG55" s="33"/>
    </row>
    <row r="56" spans="1:33" ht="23.25" customHeight="1">
      <c r="A56" s="542"/>
      <c r="B56" s="86" t="s">
        <v>228</v>
      </c>
      <c r="C56" s="87" t="s">
        <v>332</v>
      </c>
      <c r="D56" s="241" t="s">
        <v>449</v>
      </c>
      <c r="E56" s="86"/>
      <c r="F56" s="86">
        <v>8</v>
      </c>
      <c r="G56" s="86"/>
      <c r="H56" s="86"/>
      <c r="I56" s="86"/>
      <c r="J56" s="86"/>
      <c r="K56" s="86"/>
      <c r="L56" s="86"/>
      <c r="M56" s="86"/>
      <c r="N56" s="86"/>
      <c r="O56" s="86"/>
      <c r="P56" s="86"/>
      <c r="Q56" s="86">
        <v>15</v>
      </c>
      <c r="R56" s="86">
        <v>10</v>
      </c>
      <c r="S56" s="86"/>
      <c r="T56" s="86"/>
      <c r="U56" s="86"/>
      <c r="V56" s="86"/>
      <c r="W56" s="86"/>
      <c r="X56" s="86"/>
      <c r="Y56" s="86">
        <v>1</v>
      </c>
      <c r="Z56" s="86">
        <f t="shared" si="42"/>
        <v>15</v>
      </c>
      <c r="AA56" s="86">
        <f t="shared" si="43"/>
        <v>15</v>
      </c>
      <c r="AB56" s="86">
        <f t="shared" si="44"/>
        <v>0</v>
      </c>
      <c r="AC56" s="86">
        <f t="shared" si="45"/>
        <v>0</v>
      </c>
      <c r="AD56" s="86">
        <f t="shared" si="46"/>
        <v>0</v>
      </c>
      <c r="AE56" s="86">
        <f t="shared" si="47"/>
        <v>25</v>
      </c>
      <c r="AF56" s="263">
        <f t="shared" si="48"/>
        <v>1</v>
      </c>
    </row>
    <row r="57" spans="1:33" ht="21" customHeight="1">
      <c r="A57" s="548" t="s">
        <v>190</v>
      </c>
      <c r="B57" s="538" t="s">
        <v>557</v>
      </c>
      <c r="C57" s="538"/>
      <c r="D57" s="538"/>
      <c r="E57" s="538"/>
      <c r="F57" s="538"/>
      <c r="G57" s="538"/>
      <c r="H57" s="538"/>
      <c r="I57" s="538"/>
      <c r="J57" s="538"/>
      <c r="K57" s="538"/>
      <c r="L57" s="538"/>
      <c r="M57" s="538"/>
      <c r="N57" s="538"/>
      <c r="O57" s="538"/>
      <c r="P57" s="538"/>
      <c r="Q57" s="538"/>
      <c r="R57" s="538"/>
      <c r="S57" s="538"/>
      <c r="T57" s="538"/>
      <c r="U57" s="538"/>
      <c r="V57" s="538"/>
      <c r="W57" s="538"/>
      <c r="X57" s="538"/>
      <c r="Y57" s="538"/>
      <c r="Z57" s="538"/>
      <c r="AA57" s="538"/>
      <c r="AB57" s="538"/>
      <c r="AC57" s="538"/>
      <c r="AD57" s="538"/>
      <c r="AE57" s="538"/>
      <c r="AF57" s="539"/>
    </row>
    <row r="58" spans="1:33" ht="21" customHeight="1">
      <c r="A58" s="548"/>
      <c r="B58" s="86" t="s">
        <v>229</v>
      </c>
      <c r="C58" s="87" t="s">
        <v>129</v>
      </c>
      <c r="D58" s="241" t="s">
        <v>450</v>
      </c>
      <c r="E58" s="86"/>
      <c r="F58" s="86">
        <v>9</v>
      </c>
      <c r="G58" s="86"/>
      <c r="H58" s="86">
        <v>15</v>
      </c>
      <c r="I58" s="86">
        <v>10</v>
      </c>
      <c r="J58" s="86"/>
      <c r="K58" s="86"/>
      <c r="L58" s="86"/>
      <c r="M58" s="86"/>
      <c r="N58" s="86"/>
      <c r="O58" s="86"/>
      <c r="P58" s="86">
        <v>1</v>
      </c>
      <c r="Q58" s="86"/>
      <c r="R58" s="86"/>
      <c r="S58" s="86"/>
      <c r="T58" s="86"/>
      <c r="U58" s="86"/>
      <c r="V58" s="86"/>
      <c r="W58" s="86"/>
      <c r="X58" s="86"/>
      <c r="Y58" s="86"/>
      <c r="Z58" s="86">
        <f>SUM(H58,J58,L58,N58,Q58,S58,U58,W58)</f>
        <v>15</v>
      </c>
      <c r="AA58" s="86">
        <f t="shared" ref="AA58" si="49">SUM(H58,Q58)</f>
        <v>15</v>
      </c>
      <c r="AB58" s="86">
        <f t="shared" ref="AB58" si="50">SUM(J58,S58)</f>
        <v>0</v>
      </c>
      <c r="AC58" s="86">
        <f t="shared" ref="AC58" si="51">SUM(L58,U58)</f>
        <v>0</v>
      </c>
      <c r="AD58" s="86">
        <f t="shared" ref="AD58" si="52">SUM(N58,W58)</f>
        <v>0</v>
      </c>
      <c r="AE58" s="86">
        <f t="shared" ref="AE58" si="53">SUM(H58:O58,Q58:X58)</f>
        <v>25</v>
      </c>
      <c r="AF58" s="263">
        <f t="shared" ref="AF58" si="54">SUM(P58,Y58)</f>
        <v>1</v>
      </c>
      <c r="AG58" s="259"/>
    </row>
    <row r="59" spans="1:33" s="93" customFormat="1" ht="21" customHeight="1">
      <c r="A59" s="548"/>
      <c r="B59" s="86" t="s">
        <v>230</v>
      </c>
      <c r="C59" s="87" t="s">
        <v>130</v>
      </c>
      <c r="D59" s="241" t="s">
        <v>451</v>
      </c>
      <c r="E59" s="86"/>
      <c r="F59" s="86">
        <v>9</v>
      </c>
      <c r="G59" s="86"/>
      <c r="H59" s="86">
        <v>15</v>
      </c>
      <c r="I59" s="86">
        <v>10</v>
      </c>
      <c r="J59" s="86"/>
      <c r="K59" s="86"/>
      <c r="L59" s="86"/>
      <c r="M59" s="86"/>
      <c r="N59" s="86"/>
      <c r="O59" s="86"/>
      <c r="P59" s="86">
        <v>1</v>
      </c>
      <c r="Q59" s="86"/>
      <c r="R59" s="86"/>
      <c r="S59" s="86"/>
      <c r="T59" s="86"/>
      <c r="U59" s="86"/>
      <c r="V59" s="86"/>
      <c r="W59" s="86"/>
      <c r="X59" s="86"/>
      <c r="Y59" s="86"/>
      <c r="Z59" s="86">
        <f>SUM(H59,J59,L59,N59,Q59,S59,U59,W59)</f>
        <v>15</v>
      </c>
      <c r="AA59" s="86">
        <f t="shared" ref="AA59:AA60" si="55">SUM(H59,Q59)</f>
        <v>15</v>
      </c>
      <c r="AB59" s="86">
        <f t="shared" ref="AB59:AB60" si="56">SUM(J59,S59)</f>
        <v>0</v>
      </c>
      <c r="AC59" s="86">
        <f t="shared" ref="AC59:AC60" si="57">SUM(L59,U59)</f>
        <v>0</v>
      </c>
      <c r="AD59" s="86">
        <f t="shared" ref="AD59:AD60" si="58">SUM(N59,W59)</f>
        <v>0</v>
      </c>
      <c r="AE59" s="86">
        <f t="shared" ref="AE59:AE60" si="59">SUM(H59:O59,Q59:X59)</f>
        <v>25</v>
      </c>
      <c r="AF59" s="263">
        <f t="shared" ref="AF59:AF60" si="60">SUM(P59,Y59)</f>
        <v>1</v>
      </c>
      <c r="AG59" s="259"/>
    </row>
    <row r="60" spans="1:33" s="93" customFormat="1" ht="21" customHeight="1">
      <c r="A60" s="548"/>
      <c r="B60" s="86" t="s">
        <v>231</v>
      </c>
      <c r="C60" s="87" t="s">
        <v>131</v>
      </c>
      <c r="D60" s="241" t="s">
        <v>452</v>
      </c>
      <c r="E60" s="86"/>
      <c r="F60" s="86">
        <v>9</v>
      </c>
      <c r="G60" s="86"/>
      <c r="H60" s="86">
        <v>15</v>
      </c>
      <c r="I60" s="86">
        <v>10</v>
      </c>
      <c r="J60" s="86"/>
      <c r="K60" s="86"/>
      <c r="L60" s="86"/>
      <c r="M60" s="86"/>
      <c r="N60" s="86"/>
      <c r="O60" s="86"/>
      <c r="P60" s="86">
        <v>1</v>
      </c>
      <c r="Q60" s="86"/>
      <c r="R60" s="86"/>
      <c r="S60" s="86"/>
      <c r="T60" s="86"/>
      <c r="U60" s="86"/>
      <c r="V60" s="86"/>
      <c r="W60" s="86"/>
      <c r="X60" s="86"/>
      <c r="Y60" s="86"/>
      <c r="Z60" s="372">
        <f t="shared" ref="Z60" si="61">SUM(H60,J60,L60,N60,Q60,S60,U60,W60)</f>
        <v>15</v>
      </c>
      <c r="AA60" s="86">
        <f t="shared" si="55"/>
        <v>15</v>
      </c>
      <c r="AB60" s="86">
        <f t="shared" si="56"/>
        <v>0</v>
      </c>
      <c r="AC60" s="86">
        <f t="shared" si="57"/>
        <v>0</v>
      </c>
      <c r="AD60" s="86">
        <f t="shared" si="58"/>
        <v>0</v>
      </c>
      <c r="AE60" s="86">
        <f t="shared" si="59"/>
        <v>25</v>
      </c>
      <c r="AF60" s="263">
        <f t="shared" si="60"/>
        <v>1</v>
      </c>
      <c r="AG60" s="259"/>
    </row>
    <row r="61" spans="1:33" s="93" customFormat="1" ht="30" customHeight="1">
      <c r="A61" s="548"/>
      <c r="B61" s="86" t="s">
        <v>232</v>
      </c>
      <c r="C61" s="87" t="s">
        <v>133</v>
      </c>
      <c r="D61" s="241" t="s">
        <v>453</v>
      </c>
      <c r="E61" s="86"/>
      <c r="F61" s="86">
        <v>9</v>
      </c>
      <c r="G61" s="86"/>
      <c r="H61" s="86">
        <v>15</v>
      </c>
      <c r="I61" s="86">
        <v>10</v>
      </c>
      <c r="J61" s="86"/>
      <c r="K61" s="86"/>
      <c r="L61" s="86"/>
      <c r="M61" s="86"/>
      <c r="N61" s="86"/>
      <c r="O61" s="86"/>
      <c r="P61" s="86">
        <v>1</v>
      </c>
      <c r="Q61" s="86"/>
      <c r="R61" s="86"/>
      <c r="S61" s="86"/>
      <c r="T61" s="86"/>
      <c r="U61" s="86"/>
      <c r="V61" s="86"/>
      <c r="W61" s="86"/>
      <c r="X61" s="86"/>
      <c r="Y61" s="86"/>
      <c r="Z61" s="372">
        <f t="shared" ref="Z61:Z69" si="62">SUM(H61,J61,L61,N61,Q61,S61,U61,W61)</f>
        <v>15</v>
      </c>
      <c r="AA61" s="86">
        <f t="shared" ref="AA61:AA69" si="63">SUM(H61,Q61)</f>
        <v>15</v>
      </c>
      <c r="AB61" s="86">
        <f t="shared" ref="AB61:AB69" si="64">SUM(J61,S61)</f>
        <v>0</v>
      </c>
      <c r="AC61" s="86">
        <f t="shared" ref="AC61:AC69" si="65">SUM(L61,U61)</f>
        <v>0</v>
      </c>
      <c r="AD61" s="86">
        <f t="shared" ref="AD61:AD69" si="66">SUM(N61,W61)</f>
        <v>0</v>
      </c>
      <c r="AE61" s="86">
        <f t="shared" ref="AE61:AE69" si="67">SUM(H61:O61,Q61:X61)</f>
        <v>25</v>
      </c>
      <c r="AF61" s="263">
        <f t="shared" ref="AF61:AF69" si="68">SUM(P61,Y61)</f>
        <v>1</v>
      </c>
      <c r="AG61" s="259"/>
    </row>
    <row r="62" spans="1:33" s="93" customFormat="1" ht="30" customHeight="1">
      <c r="A62" s="548"/>
      <c r="B62" s="86" t="s">
        <v>233</v>
      </c>
      <c r="C62" s="87" t="s">
        <v>268</v>
      </c>
      <c r="D62" s="241" t="s">
        <v>454</v>
      </c>
      <c r="E62" s="86"/>
      <c r="F62" s="86">
        <v>9</v>
      </c>
      <c r="G62" s="86"/>
      <c r="H62" s="86">
        <v>15</v>
      </c>
      <c r="I62" s="86">
        <v>10</v>
      </c>
      <c r="J62" s="86"/>
      <c r="K62" s="86"/>
      <c r="L62" s="86"/>
      <c r="M62" s="86"/>
      <c r="N62" s="86"/>
      <c r="O62" s="86"/>
      <c r="P62" s="86">
        <v>1</v>
      </c>
      <c r="Q62" s="86"/>
      <c r="R62" s="86"/>
      <c r="S62" s="86"/>
      <c r="T62" s="86"/>
      <c r="U62" s="86"/>
      <c r="V62" s="86"/>
      <c r="W62" s="86"/>
      <c r="X62" s="86"/>
      <c r="Y62" s="86"/>
      <c r="Z62" s="372">
        <f t="shared" si="62"/>
        <v>15</v>
      </c>
      <c r="AA62" s="86">
        <f t="shared" si="63"/>
        <v>15</v>
      </c>
      <c r="AB62" s="86">
        <f t="shared" si="64"/>
        <v>0</v>
      </c>
      <c r="AC62" s="86">
        <f t="shared" si="65"/>
        <v>0</v>
      </c>
      <c r="AD62" s="86">
        <f t="shared" si="66"/>
        <v>0</v>
      </c>
      <c r="AE62" s="86">
        <f t="shared" si="67"/>
        <v>25</v>
      </c>
      <c r="AF62" s="263">
        <f t="shared" si="68"/>
        <v>1</v>
      </c>
      <c r="AG62" s="259"/>
    </row>
    <row r="63" spans="1:33" s="93" customFormat="1" ht="30" customHeight="1">
      <c r="A63" s="548"/>
      <c r="B63" s="86" t="s">
        <v>234</v>
      </c>
      <c r="C63" s="87" t="s">
        <v>136</v>
      </c>
      <c r="D63" s="241" t="s">
        <v>455</v>
      </c>
      <c r="E63" s="86"/>
      <c r="F63" s="86">
        <v>9</v>
      </c>
      <c r="G63" s="86"/>
      <c r="H63" s="86">
        <v>15</v>
      </c>
      <c r="I63" s="86">
        <v>10</v>
      </c>
      <c r="J63" s="86"/>
      <c r="K63" s="86"/>
      <c r="L63" s="86"/>
      <c r="M63" s="86"/>
      <c r="N63" s="86"/>
      <c r="O63" s="86"/>
      <c r="P63" s="86">
        <v>1</v>
      </c>
      <c r="Q63" s="86"/>
      <c r="R63" s="86"/>
      <c r="S63" s="86"/>
      <c r="T63" s="86"/>
      <c r="U63" s="86"/>
      <c r="V63" s="86"/>
      <c r="W63" s="86"/>
      <c r="X63" s="86"/>
      <c r="Y63" s="86"/>
      <c r="Z63" s="86">
        <f t="shared" si="62"/>
        <v>15</v>
      </c>
      <c r="AA63" s="86">
        <f t="shared" si="63"/>
        <v>15</v>
      </c>
      <c r="AB63" s="86">
        <f t="shared" si="64"/>
        <v>0</v>
      </c>
      <c r="AC63" s="86">
        <f t="shared" si="65"/>
        <v>0</v>
      </c>
      <c r="AD63" s="86">
        <f t="shared" si="66"/>
        <v>0</v>
      </c>
      <c r="AE63" s="86">
        <f t="shared" si="67"/>
        <v>25</v>
      </c>
      <c r="AF63" s="263">
        <f t="shared" si="68"/>
        <v>1</v>
      </c>
      <c r="AG63" s="259"/>
    </row>
    <row r="64" spans="1:33" s="93" customFormat="1" ht="30" customHeight="1">
      <c r="A64" s="548"/>
      <c r="B64" s="86" t="s">
        <v>235</v>
      </c>
      <c r="C64" s="87" t="s">
        <v>138</v>
      </c>
      <c r="D64" s="241" t="s">
        <v>456</v>
      </c>
      <c r="E64" s="86"/>
      <c r="F64" s="86">
        <v>9</v>
      </c>
      <c r="G64" s="86"/>
      <c r="H64" s="86">
        <v>15</v>
      </c>
      <c r="I64" s="86">
        <v>10</v>
      </c>
      <c r="J64" s="86"/>
      <c r="K64" s="86"/>
      <c r="L64" s="86"/>
      <c r="M64" s="86"/>
      <c r="N64" s="86"/>
      <c r="O64" s="86"/>
      <c r="P64" s="86">
        <v>1</v>
      </c>
      <c r="Q64" s="86"/>
      <c r="R64" s="86"/>
      <c r="S64" s="86"/>
      <c r="T64" s="86"/>
      <c r="U64" s="86"/>
      <c r="V64" s="86"/>
      <c r="W64" s="86"/>
      <c r="X64" s="86"/>
      <c r="Y64" s="86"/>
      <c r="Z64" s="86">
        <f t="shared" si="62"/>
        <v>15</v>
      </c>
      <c r="AA64" s="86">
        <f t="shared" si="63"/>
        <v>15</v>
      </c>
      <c r="AB64" s="86">
        <f t="shared" si="64"/>
        <v>0</v>
      </c>
      <c r="AC64" s="86">
        <f t="shared" si="65"/>
        <v>0</v>
      </c>
      <c r="AD64" s="86">
        <f t="shared" si="66"/>
        <v>0</v>
      </c>
      <c r="AE64" s="86">
        <f t="shared" si="67"/>
        <v>25</v>
      </c>
      <c r="AF64" s="263">
        <f t="shared" si="68"/>
        <v>1</v>
      </c>
      <c r="AG64" s="259"/>
    </row>
    <row r="65" spans="1:33" s="93" customFormat="1" ht="30" customHeight="1">
      <c r="A65" s="548"/>
      <c r="B65" s="86" t="s">
        <v>215</v>
      </c>
      <c r="C65" s="87" t="s">
        <v>139</v>
      </c>
      <c r="D65" s="241" t="s">
        <v>457</v>
      </c>
      <c r="E65" s="86"/>
      <c r="F65" s="86">
        <v>9</v>
      </c>
      <c r="G65" s="86"/>
      <c r="H65" s="86">
        <v>15</v>
      </c>
      <c r="I65" s="86">
        <v>10</v>
      </c>
      <c r="J65" s="86"/>
      <c r="K65" s="86"/>
      <c r="L65" s="86"/>
      <c r="M65" s="86"/>
      <c r="N65" s="86"/>
      <c r="O65" s="86"/>
      <c r="P65" s="86">
        <v>1</v>
      </c>
      <c r="Q65" s="86"/>
      <c r="R65" s="86"/>
      <c r="S65" s="86"/>
      <c r="T65" s="86"/>
      <c r="U65" s="86"/>
      <c r="V65" s="86"/>
      <c r="W65" s="86"/>
      <c r="X65" s="86"/>
      <c r="Y65" s="86"/>
      <c r="Z65" s="86">
        <f t="shared" si="62"/>
        <v>15</v>
      </c>
      <c r="AA65" s="86">
        <f t="shared" si="63"/>
        <v>15</v>
      </c>
      <c r="AB65" s="86">
        <f t="shared" si="64"/>
        <v>0</v>
      </c>
      <c r="AC65" s="86">
        <f t="shared" si="65"/>
        <v>0</v>
      </c>
      <c r="AD65" s="86">
        <f t="shared" si="66"/>
        <v>0</v>
      </c>
      <c r="AE65" s="86">
        <f t="shared" si="67"/>
        <v>25</v>
      </c>
      <c r="AF65" s="263">
        <f t="shared" si="68"/>
        <v>1</v>
      </c>
      <c r="AG65" s="259"/>
    </row>
    <row r="66" spans="1:33" s="93" customFormat="1" ht="30" customHeight="1">
      <c r="A66" s="548"/>
      <c r="B66" s="86" t="s">
        <v>240</v>
      </c>
      <c r="C66" s="87" t="s">
        <v>207</v>
      </c>
      <c r="D66" s="241" t="s">
        <v>458</v>
      </c>
      <c r="E66" s="86"/>
      <c r="F66" s="86">
        <v>9</v>
      </c>
      <c r="G66" s="86"/>
      <c r="H66" s="86">
        <v>15</v>
      </c>
      <c r="I66" s="86">
        <v>10</v>
      </c>
      <c r="J66" s="86"/>
      <c r="K66" s="86"/>
      <c r="L66" s="86"/>
      <c r="M66" s="86"/>
      <c r="N66" s="86"/>
      <c r="O66" s="86"/>
      <c r="P66" s="86">
        <v>1</v>
      </c>
      <c r="Q66" s="86"/>
      <c r="R66" s="86"/>
      <c r="S66" s="86"/>
      <c r="T66" s="86"/>
      <c r="U66" s="86"/>
      <c r="V66" s="86"/>
      <c r="W66" s="86"/>
      <c r="X66" s="86"/>
      <c r="Y66" s="86"/>
      <c r="Z66" s="86">
        <f t="shared" si="62"/>
        <v>15</v>
      </c>
      <c r="AA66" s="86">
        <f t="shared" si="63"/>
        <v>15</v>
      </c>
      <c r="AB66" s="86">
        <f t="shared" si="64"/>
        <v>0</v>
      </c>
      <c r="AC66" s="86">
        <f t="shared" si="65"/>
        <v>0</v>
      </c>
      <c r="AD66" s="86">
        <f t="shared" si="66"/>
        <v>0</v>
      </c>
      <c r="AE66" s="86">
        <f t="shared" si="67"/>
        <v>25</v>
      </c>
      <c r="AF66" s="263">
        <f t="shared" si="68"/>
        <v>1</v>
      </c>
      <c r="AG66" s="259"/>
    </row>
    <row r="67" spans="1:33" s="93" customFormat="1" ht="30" customHeight="1">
      <c r="A67" s="548"/>
      <c r="B67" s="86" t="s">
        <v>327</v>
      </c>
      <c r="C67" s="87" t="s">
        <v>140</v>
      </c>
      <c r="D67" s="241" t="s">
        <v>459</v>
      </c>
      <c r="E67" s="86"/>
      <c r="F67" s="86">
        <v>9</v>
      </c>
      <c r="G67" s="86"/>
      <c r="H67" s="86">
        <v>15</v>
      </c>
      <c r="I67" s="86">
        <v>10</v>
      </c>
      <c r="J67" s="86"/>
      <c r="K67" s="86"/>
      <c r="L67" s="86"/>
      <c r="M67" s="86"/>
      <c r="N67" s="86"/>
      <c r="O67" s="86"/>
      <c r="P67" s="86">
        <v>1</v>
      </c>
      <c r="Q67" s="86"/>
      <c r="R67" s="86"/>
      <c r="S67" s="86"/>
      <c r="T67" s="86"/>
      <c r="U67" s="86"/>
      <c r="V67" s="86"/>
      <c r="W67" s="86"/>
      <c r="X67" s="86"/>
      <c r="Y67" s="86"/>
      <c r="Z67" s="86">
        <f t="shared" si="62"/>
        <v>15</v>
      </c>
      <c r="AA67" s="86">
        <f t="shared" si="63"/>
        <v>15</v>
      </c>
      <c r="AB67" s="86">
        <f t="shared" si="64"/>
        <v>0</v>
      </c>
      <c r="AC67" s="86">
        <f t="shared" si="65"/>
        <v>0</v>
      </c>
      <c r="AD67" s="86">
        <f t="shared" si="66"/>
        <v>0</v>
      </c>
      <c r="AE67" s="86">
        <f t="shared" si="67"/>
        <v>25</v>
      </c>
      <c r="AF67" s="263">
        <f t="shared" si="68"/>
        <v>1</v>
      </c>
      <c r="AG67" s="259"/>
    </row>
    <row r="68" spans="1:33" s="93" customFormat="1" ht="30" customHeight="1">
      <c r="A68" s="548"/>
      <c r="B68" s="86" t="s">
        <v>338</v>
      </c>
      <c r="C68" s="87" t="s">
        <v>141</v>
      </c>
      <c r="D68" s="241" t="s">
        <v>460</v>
      </c>
      <c r="E68" s="86"/>
      <c r="F68" s="86">
        <v>9</v>
      </c>
      <c r="G68" s="86"/>
      <c r="H68" s="86">
        <v>15</v>
      </c>
      <c r="I68" s="86">
        <v>10</v>
      </c>
      <c r="J68" s="86"/>
      <c r="K68" s="86"/>
      <c r="L68" s="86"/>
      <c r="M68" s="86"/>
      <c r="N68" s="86"/>
      <c r="O68" s="86"/>
      <c r="P68" s="86">
        <v>1</v>
      </c>
      <c r="Q68" s="86"/>
      <c r="R68" s="86"/>
      <c r="S68" s="86"/>
      <c r="T68" s="86"/>
      <c r="U68" s="86"/>
      <c r="V68" s="86"/>
      <c r="W68" s="86"/>
      <c r="X68" s="86"/>
      <c r="Y68" s="86"/>
      <c r="Z68" s="86">
        <f t="shared" si="62"/>
        <v>15</v>
      </c>
      <c r="AA68" s="86">
        <f t="shared" si="63"/>
        <v>15</v>
      </c>
      <c r="AB68" s="86">
        <f t="shared" si="64"/>
        <v>0</v>
      </c>
      <c r="AC68" s="86">
        <f t="shared" si="65"/>
        <v>0</v>
      </c>
      <c r="AD68" s="86">
        <f t="shared" si="66"/>
        <v>0</v>
      </c>
      <c r="AE68" s="86">
        <f t="shared" si="67"/>
        <v>25</v>
      </c>
      <c r="AF68" s="263">
        <f t="shared" si="68"/>
        <v>1</v>
      </c>
      <c r="AG68" s="259"/>
    </row>
    <row r="69" spans="1:33" s="93" customFormat="1" ht="30" customHeight="1">
      <c r="A69" s="548"/>
      <c r="B69" s="86" t="s">
        <v>339</v>
      </c>
      <c r="C69" s="87" t="s">
        <v>238</v>
      </c>
      <c r="D69" s="241" t="s">
        <v>461</v>
      </c>
      <c r="E69" s="86"/>
      <c r="F69" s="86">
        <v>9</v>
      </c>
      <c r="G69" s="86"/>
      <c r="H69" s="86">
        <v>15</v>
      </c>
      <c r="I69" s="86">
        <v>10</v>
      </c>
      <c r="J69" s="86"/>
      <c r="K69" s="86"/>
      <c r="L69" s="86"/>
      <c r="M69" s="86"/>
      <c r="N69" s="86"/>
      <c r="O69" s="86"/>
      <c r="P69" s="86">
        <v>1</v>
      </c>
      <c r="Q69" s="86"/>
      <c r="R69" s="86"/>
      <c r="S69" s="86"/>
      <c r="T69" s="86"/>
      <c r="U69" s="86"/>
      <c r="V69" s="86"/>
      <c r="W69" s="86"/>
      <c r="X69" s="86"/>
      <c r="Y69" s="86"/>
      <c r="Z69" s="86">
        <f t="shared" si="62"/>
        <v>15</v>
      </c>
      <c r="AA69" s="86">
        <f t="shared" si="63"/>
        <v>15</v>
      </c>
      <c r="AB69" s="86">
        <f t="shared" si="64"/>
        <v>0</v>
      </c>
      <c r="AC69" s="86">
        <f t="shared" si="65"/>
        <v>0</v>
      </c>
      <c r="AD69" s="86">
        <f t="shared" si="66"/>
        <v>0</v>
      </c>
      <c r="AE69" s="86">
        <f t="shared" si="67"/>
        <v>25</v>
      </c>
      <c r="AF69" s="263">
        <f t="shared" si="68"/>
        <v>1</v>
      </c>
      <c r="AG69" s="259"/>
    </row>
    <row r="70" spans="1:33" s="93" customFormat="1" ht="30" customHeight="1">
      <c r="A70" s="548"/>
      <c r="B70" s="86" t="s">
        <v>340</v>
      </c>
      <c r="C70" s="87" t="s">
        <v>326</v>
      </c>
      <c r="D70" s="241" t="s">
        <v>462</v>
      </c>
      <c r="E70" s="86"/>
      <c r="F70" s="86">
        <v>9</v>
      </c>
      <c r="G70" s="86"/>
      <c r="H70" s="86">
        <v>15</v>
      </c>
      <c r="I70" s="86">
        <v>10</v>
      </c>
      <c r="J70" s="86"/>
      <c r="K70" s="86"/>
      <c r="L70" s="86"/>
      <c r="M70" s="86"/>
      <c r="N70" s="86"/>
      <c r="O70" s="86"/>
      <c r="P70" s="86">
        <v>1</v>
      </c>
      <c r="Q70" s="86"/>
      <c r="R70" s="86"/>
      <c r="S70" s="86"/>
      <c r="T70" s="86"/>
      <c r="U70" s="86"/>
      <c r="V70" s="86"/>
      <c r="W70" s="86"/>
      <c r="X70" s="86"/>
      <c r="Y70" s="86"/>
      <c r="Z70" s="86">
        <f t="shared" ref="Z70" si="69">SUM(H70,J70,L70,N70,Q70,S70,U70,W70)</f>
        <v>15</v>
      </c>
      <c r="AA70" s="86">
        <f t="shared" ref="AA70" si="70">SUM(H70,Q70)</f>
        <v>15</v>
      </c>
      <c r="AB70" s="86">
        <f t="shared" ref="AB70" si="71">SUM(J70,S70)</f>
        <v>0</v>
      </c>
      <c r="AC70" s="86">
        <f t="shared" ref="AC70" si="72">SUM(L70,U70)</f>
        <v>0</v>
      </c>
      <c r="AD70" s="86">
        <f t="shared" ref="AD70" si="73">SUM(N70,W70)</f>
        <v>0</v>
      </c>
      <c r="AE70" s="86">
        <f t="shared" ref="AE70" si="74">SUM(H70:O70,Q70:X70)</f>
        <v>25</v>
      </c>
      <c r="AF70" s="263">
        <f t="shared" ref="AF70" si="75">SUM(P70,Y70)</f>
        <v>1</v>
      </c>
      <c r="AG70" s="259"/>
    </row>
    <row r="71" spans="1:33" s="93" customFormat="1" ht="30" customHeight="1">
      <c r="A71" s="548"/>
      <c r="B71" s="86" t="s">
        <v>341</v>
      </c>
      <c r="C71" s="87" t="s">
        <v>334</v>
      </c>
      <c r="D71" s="241" t="s">
        <v>464</v>
      </c>
      <c r="E71" s="86"/>
      <c r="F71" s="86" t="s">
        <v>4</v>
      </c>
      <c r="G71" s="86"/>
      <c r="H71" s="86"/>
      <c r="I71" s="86"/>
      <c r="J71" s="86" t="s">
        <v>160</v>
      </c>
      <c r="K71" s="86" t="s">
        <v>160</v>
      </c>
      <c r="L71" s="86"/>
      <c r="M71" s="86"/>
      <c r="N71" s="86"/>
      <c r="O71" s="86"/>
      <c r="P71" s="86" t="s">
        <v>180</v>
      </c>
      <c r="Q71" s="86"/>
      <c r="R71" s="86"/>
      <c r="S71" s="86"/>
      <c r="T71" s="86"/>
      <c r="U71" s="86"/>
      <c r="V71" s="86"/>
      <c r="W71" s="86"/>
      <c r="X71" s="86"/>
      <c r="Y71" s="86"/>
      <c r="Z71" s="86">
        <f t="shared" ref="Z71" si="76">SUM(H71,J71,L71,N71,Q71,S71,U71,W71)</f>
        <v>0</v>
      </c>
      <c r="AA71" s="86">
        <f t="shared" ref="AA71" si="77">SUM(H71,Q71)</f>
        <v>0</v>
      </c>
      <c r="AB71" s="86">
        <f t="shared" ref="AB71" si="78">SUM(J71,S71)</f>
        <v>0</v>
      </c>
      <c r="AC71" s="86">
        <f t="shared" ref="AC71" si="79">SUM(L71,U71)</f>
        <v>0</v>
      </c>
      <c r="AD71" s="86">
        <f t="shared" ref="AD71" si="80">SUM(N71,W71)</f>
        <v>0</v>
      </c>
      <c r="AE71" s="86">
        <f t="shared" ref="AE71" si="81">SUM(H71:O71,Q71:X71)</f>
        <v>0</v>
      </c>
      <c r="AF71" s="263">
        <f t="shared" ref="AF71" si="82">SUM(P71,Y71)</f>
        <v>0</v>
      </c>
      <c r="AG71" s="259"/>
    </row>
    <row r="72" spans="1:33" s="93" customFormat="1" ht="30" customHeight="1">
      <c r="A72" s="548"/>
      <c r="B72" s="86" t="s">
        <v>342</v>
      </c>
      <c r="C72" s="87" t="s">
        <v>337</v>
      </c>
      <c r="D72" s="62" t="s">
        <v>546</v>
      </c>
      <c r="E72" s="86"/>
      <c r="F72" s="86" t="s">
        <v>4</v>
      </c>
      <c r="G72" s="86"/>
      <c r="H72" s="86"/>
      <c r="I72" s="86"/>
      <c r="J72" s="86" t="s">
        <v>160</v>
      </c>
      <c r="K72" s="86" t="s">
        <v>160</v>
      </c>
      <c r="L72" s="86"/>
      <c r="M72" s="86"/>
      <c r="N72" s="86"/>
      <c r="O72" s="86"/>
      <c r="P72" s="86" t="s">
        <v>180</v>
      </c>
      <c r="Q72" s="86"/>
      <c r="R72" s="86"/>
      <c r="S72" s="86"/>
      <c r="T72" s="86"/>
      <c r="U72" s="86"/>
      <c r="V72" s="86"/>
      <c r="W72" s="86"/>
      <c r="X72" s="86"/>
      <c r="Y72" s="86"/>
      <c r="Z72" s="86">
        <f t="shared" ref="Z72:Z82" si="83">SUM(H72,J72,L72,N72,Q72,S72,U72,W72)</f>
        <v>0</v>
      </c>
      <c r="AA72" s="86">
        <f t="shared" ref="AA72:AA82" si="84">SUM(H72,Q72)</f>
        <v>0</v>
      </c>
      <c r="AB72" s="86">
        <f t="shared" ref="AB72:AB82" si="85">SUM(J72,S72)</f>
        <v>0</v>
      </c>
      <c r="AC72" s="86">
        <f t="shared" ref="AC72:AC82" si="86">SUM(L72,U72)</f>
        <v>0</v>
      </c>
      <c r="AD72" s="86">
        <f t="shared" ref="AD72:AD82" si="87">SUM(N72,W72)</f>
        <v>0</v>
      </c>
      <c r="AE72" s="86">
        <f t="shared" ref="AE72:AE82" si="88">SUM(H72:O72,Q72:X72)</f>
        <v>0</v>
      </c>
      <c r="AF72" s="263">
        <f t="shared" ref="AF72:AF82" si="89">SUM(P72,Y72)</f>
        <v>0</v>
      </c>
      <c r="AG72" s="259"/>
    </row>
    <row r="73" spans="1:33" s="93" customFormat="1" ht="30" customHeight="1">
      <c r="A73" s="548"/>
      <c r="B73" s="86" t="s">
        <v>343</v>
      </c>
      <c r="C73" s="87" t="s">
        <v>134</v>
      </c>
      <c r="D73" s="241" t="s">
        <v>421</v>
      </c>
      <c r="E73" s="86"/>
      <c r="F73" s="86">
        <v>9</v>
      </c>
      <c r="G73" s="86"/>
      <c r="H73" s="86"/>
      <c r="I73" s="86"/>
      <c r="J73" s="86" t="s">
        <v>160</v>
      </c>
      <c r="K73" s="86" t="s">
        <v>160</v>
      </c>
      <c r="L73" s="86"/>
      <c r="M73" s="86"/>
      <c r="N73" s="86"/>
      <c r="O73" s="86"/>
      <c r="P73" s="86" t="s">
        <v>180</v>
      </c>
      <c r="Q73" s="86"/>
      <c r="R73" s="86"/>
      <c r="S73" s="86"/>
      <c r="T73" s="86"/>
      <c r="U73" s="86"/>
      <c r="V73" s="86"/>
      <c r="W73" s="86"/>
      <c r="X73" s="86"/>
      <c r="Y73" s="86"/>
      <c r="Z73" s="86">
        <f t="shared" si="83"/>
        <v>0</v>
      </c>
      <c r="AA73" s="86">
        <f t="shared" si="84"/>
        <v>0</v>
      </c>
      <c r="AB73" s="86">
        <f t="shared" si="85"/>
        <v>0</v>
      </c>
      <c r="AC73" s="86">
        <f t="shared" si="86"/>
        <v>0</v>
      </c>
      <c r="AD73" s="86">
        <f t="shared" si="87"/>
        <v>0</v>
      </c>
      <c r="AE73" s="86">
        <f t="shared" si="88"/>
        <v>0</v>
      </c>
      <c r="AF73" s="263">
        <f t="shared" si="89"/>
        <v>0</v>
      </c>
      <c r="AG73" s="259"/>
    </row>
    <row r="74" spans="1:33" s="93" customFormat="1" ht="30" customHeight="1">
      <c r="A74" s="548"/>
      <c r="B74" s="86" t="s">
        <v>344</v>
      </c>
      <c r="C74" s="87" t="s">
        <v>135</v>
      </c>
      <c r="D74" s="241" t="s">
        <v>547</v>
      </c>
      <c r="E74" s="86"/>
      <c r="F74" s="86">
        <v>9</v>
      </c>
      <c r="G74" s="86"/>
      <c r="H74" s="86"/>
      <c r="I74" s="86"/>
      <c r="J74" s="86" t="s">
        <v>160</v>
      </c>
      <c r="K74" s="86" t="s">
        <v>160</v>
      </c>
      <c r="L74" s="86"/>
      <c r="M74" s="86"/>
      <c r="N74" s="86"/>
      <c r="O74" s="86"/>
      <c r="P74" s="86" t="s">
        <v>180</v>
      </c>
      <c r="Q74" s="86"/>
      <c r="R74" s="86"/>
      <c r="S74" s="86"/>
      <c r="T74" s="86"/>
      <c r="U74" s="86"/>
      <c r="V74" s="86"/>
      <c r="W74" s="86"/>
      <c r="X74" s="86"/>
      <c r="Y74" s="86"/>
      <c r="Z74" s="86">
        <f t="shared" si="83"/>
        <v>0</v>
      </c>
      <c r="AA74" s="86">
        <f t="shared" si="84"/>
        <v>0</v>
      </c>
      <c r="AB74" s="86">
        <f t="shared" si="85"/>
        <v>0</v>
      </c>
      <c r="AC74" s="86">
        <f t="shared" si="86"/>
        <v>0</v>
      </c>
      <c r="AD74" s="86">
        <f t="shared" si="87"/>
        <v>0</v>
      </c>
      <c r="AE74" s="86">
        <f t="shared" si="88"/>
        <v>0</v>
      </c>
      <c r="AF74" s="263">
        <f t="shared" si="89"/>
        <v>0</v>
      </c>
      <c r="AG74" s="259"/>
    </row>
    <row r="75" spans="1:33" s="93" customFormat="1" ht="30" customHeight="1">
      <c r="A75" s="548"/>
      <c r="B75" s="550" t="s">
        <v>367</v>
      </c>
      <c r="C75" s="552" t="s">
        <v>193</v>
      </c>
      <c r="D75" s="552" t="s">
        <v>463</v>
      </c>
      <c r="E75" s="86"/>
      <c r="F75" s="86" t="s">
        <v>4</v>
      </c>
      <c r="G75" s="86"/>
      <c r="H75" s="86"/>
      <c r="I75" s="86"/>
      <c r="J75" s="86" t="s">
        <v>160</v>
      </c>
      <c r="K75" s="86" t="s">
        <v>160</v>
      </c>
      <c r="L75" s="86"/>
      <c r="M75" s="86"/>
      <c r="N75" s="86"/>
      <c r="O75" s="86"/>
      <c r="P75" s="86" t="s">
        <v>180</v>
      </c>
      <c r="Q75" s="86"/>
      <c r="R75" s="86"/>
      <c r="S75" s="86"/>
      <c r="T75" s="86"/>
      <c r="U75" s="86"/>
      <c r="V75" s="86"/>
      <c r="W75" s="86"/>
      <c r="X75" s="86"/>
      <c r="Y75" s="86"/>
      <c r="Z75" s="86">
        <f t="shared" si="83"/>
        <v>0</v>
      </c>
      <c r="AA75" s="86">
        <f t="shared" si="84"/>
        <v>0</v>
      </c>
      <c r="AB75" s="86">
        <f t="shared" si="85"/>
        <v>0</v>
      </c>
      <c r="AC75" s="86">
        <f t="shared" si="86"/>
        <v>0</v>
      </c>
      <c r="AD75" s="86">
        <f t="shared" si="87"/>
        <v>0</v>
      </c>
      <c r="AE75" s="86">
        <f t="shared" si="88"/>
        <v>0</v>
      </c>
      <c r="AF75" s="263">
        <f t="shared" si="89"/>
        <v>0</v>
      </c>
      <c r="AG75" s="259"/>
    </row>
    <row r="76" spans="1:33" s="93" customFormat="1" ht="30" customHeight="1">
      <c r="A76" s="548"/>
      <c r="B76" s="551"/>
      <c r="C76" s="553"/>
      <c r="D76" s="553"/>
      <c r="E76" s="86"/>
      <c r="F76" s="86" t="s">
        <v>5</v>
      </c>
      <c r="G76" s="86"/>
      <c r="H76" s="86"/>
      <c r="I76" s="86"/>
      <c r="J76" s="86"/>
      <c r="K76" s="86"/>
      <c r="L76" s="86"/>
      <c r="M76" s="86"/>
      <c r="N76" s="86"/>
      <c r="O76" s="86"/>
      <c r="P76" s="86"/>
      <c r="Q76" s="86"/>
      <c r="R76" s="86"/>
      <c r="S76" s="86" t="s">
        <v>160</v>
      </c>
      <c r="T76" s="86" t="s">
        <v>160</v>
      </c>
      <c r="U76" s="86"/>
      <c r="V76" s="86"/>
      <c r="W76" s="86"/>
      <c r="X76" s="86"/>
      <c r="Y76" s="86" t="s">
        <v>180</v>
      </c>
      <c r="Z76" s="86">
        <f t="shared" si="83"/>
        <v>0</v>
      </c>
      <c r="AA76" s="86">
        <f t="shared" si="84"/>
        <v>0</v>
      </c>
      <c r="AB76" s="86">
        <f t="shared" si="85"/>
        <v>0</v>
      </c>
      <c r="AC76" s="86">
        <f t="shared" si="86"/>
        <v>0</v>
      </c>
      <c r="AD76" s="86">
        <f t="shared" si="87"/>
        <v>0</v>
      </c>
      <c r="AE76" s="86">
        <f t="shared" si="88"/>
        <v>0</v>
      </c>
      <c r="AF76" s="263">
        <f t="shared" si="89"/>
        <v>0</v>
      </c>
      <c r="AG76" s="259"/>
    </row>
    <row r="77" spans="1:33" s="93" customFormat="1" ht="30" customHeight="1">
      <c r="A77" s="548"/>
      <c r="B77" s="86" t="s">
        <v>368</v>
      </c>
      <c r="C77" s="87" t="s">
        <v>345</v>
      </c>
      <c r="D77" s="241" t="s">
        <v>465</v>
      </c>
      <c r="E77" s="86"/>
      <c r="F77" s="86" t="s">
        <v>5</v>
      </c>
      <c r="G77" s="86"/>
      <c r="H77" s="86"/>
      <c r="I77" s="86"/>
      <c r="J77" s="86"/>
      <c r="K77" s="86"/>
      <c r="L77" s="86"/>
      <c r="M77" s="86"/>
      <c r="N77" s="86"/>
      <c r="O77" s="86"/>
      <c r="P77" s="86"/>
      <c r="Q77" s="86"/>
      <c r="R77" s="86"/>
      <c r="S77" s="86" t="s">
        <v>160</v>
      </c>
      <c r="T77" s="86" t="s">
        <v>160</v>
      </c>
      <c r="U77" s="86"/>
      <c r="V77" s="86"/>
      <c r="W77" s="86"/>
      <c r="X77" s="86"/>
      <c r="Y77" s="86" t="s">
        <v>180</v>
      </c>
      <c r="Z77" s="86">
        <f t="shared" si="83"/>
        <v>0</v>
      </c>
      <c r="AA77" s="86">
        <f t="shared" si="84"/>
        <v>0</v>
      </c>
      <c r="AB77" s="86">
        <f t="shared" si="85"/>
        <v>0</v>
      </c>
      <c r="AC77" s="86">
        <f t="shared" si="86"/>
        <v>0</v>
      </c>
      <c r="AD77" s="86">
        <f t="shared" si="87"/>
        <v>0</v>
      </c>
      <c r="AE77" s="86">
        <f t="shared" si="88"/>
        <v>0</v>
      </c>
      <c r="AF77" s="263">
        <f t="shared" si="89"/>
        <v>0</v>
      </c>
      <c r="AG77" s="259"/>
    </row>
    <row r="78" spans="1:33" s="93" customFormat="1" ht="30" customHeight="1">
      <c r="A78" s="548"/>
      <c r="B78" s="86" t="s">
        <v>369</v>
      </c>
      <c r="C78" s="87" t="s">
        <v>346</v>
      </c>
      <c r="D78" s="241" t="s">
        <v>466</v>
      </c>
      <c r="E78" s="86"/>
      <c r="F78" s="86" t="s">
        <v>5</v>
      </c>
      <c r="G78" s="86"/>
      <c r="H78" s="86"/>
      <c r="I78" s="86"/>
      <c r="J78" s="86"/>
      <c r="K78" s="86"/>
      <c r="L78" s="86"/>
      <c r="M78" s="86"/>
      <c r="N78" s="86"/>
      <c r="O78" s="86"/>
      <c r="P78" s="86"/>
      <c r="Q78" s="86"/>
      <c r="R78" s="86"/>
      <c r="S78" s="86" t="s">
        <v>160</v>
      </c>
      <c r="T78" s="86" t="s">
        <v>160</v>
      </c>
      <c r="U78" s="86"/>
      <c r="V78" s="86"/>
      <c r="W78" s="86"/>
      <c r="X78" s="86"/>
      <c r="Y78" s="86" t="s">
        <v>180</v>
      </c>
      <c r="Z78" s="86">
        <f t="shared" si="83"/>
        <v>0</v>
      </c>
      <c r="AA78" s="86">
        <f t="shared" si="84"/>
        <v>0</v>
      </c>
      <c r="AB78" s="86">
        <f t="shared" si="85"/>
        <v>0</v>
      </c>
      <c r="AC78" s="86">
        <f t="shared" si="86"/>
        <v>0</v>
      </c>
      <c r="AD78" s="86">
        <f t="shared" si="87"/>
        <v>0</v>
      </c>
      <c r="AE78" s="86">
        <f t="shared" si="88"/>
        <v>0</v>
      </c>
      <c r="AF78" s="263">
        <f t="shared" si="89"/>
        <v>0</v>
      </c>
      <c r="AG78" s="259"/>
    </row>
    <row r="79" spans="1:33" s="93" customFormat="1" ht="30" customHeight="1">
      <c r="A79" s="548"/>
      <c r="B79" s="86" t="s">
        <v>370</v>
      </c>
      <c r="C79" s="87" t="s">
        <v>347</v>
      </c>
      <c r="D79" s="241" t="s">
        <v>467</v>
      </c>
      <c r="E79" s="86"/>
      <c r="F79" s="86" t="s">
        <v>5</v>
      </c>
      <c r="G79" s="86"/>
      <c r="H79" s="86"/>
      <c r="I79" s="86"/>
      <c r="J79" s="86"/>
      <c r="K79" s="86"/>
      <c r="L79" s="86"/>
      <c r="M79" s="86"/>
      <c r="N79" s="86"/>
      <c r="O79" s="86"/>
      <c r="P79" s="86"/>
      <c r="Q79" s="86"/>
      <c r="R79" s="86"/>
      <c r="S79" s="86" t="s">
        <v>160</v>
      </c>
      <c r="T79" s="86" t="s">
        <v>160</v>
      </c>
      <c r="U79" s="86"/>
      <c r="V79" s="86"/>
      <c r="W79" s="86"/>
      <c r="X79" s="86"/>
      <c r="Y79" s="86" t="s">
        <v>180</v>
      </c>
      <c r="Z79" s="86">
        <f t="shared" si="83"/>
        <v>0</v>
      </c>
      <c r="AA79" s="86">
        <f t="shared" si="84"/>
        <v>0</v>
      </c>
      <c r="AB79" s="86">
        <f t="shared" si="85"/>
        <v>0</v>
      </c>
      <c r="AC79" s="86">
        <f t="shared" si="86"/>
        <v>0</v>
      </c>
      <c r="AD79" s="86">
        <f t="shared" si="87"/>
        <v>0</v>
      </c>
      <c r="AE79" s="86">
        <f t="shared" si="88"/>
        <v>0</v>
      </c>
      <c r="AF79" s="263">
        <f t="shared" si="89"/>
        <v>0</v>
      </c>
      <c r="AG79" s="259"/>
    </row>
    <row r="80" spans="1:33" s="93" customFormat="1" ht="30" customHeight="1">
      <c r="A80" s="548"/>
      <c r="B80" s="86" t="s">
        <v>371</v>
      </c>
      <c r="C80" s="87" t="s">
        <v>348</v>
      </c>
      <c r="D80" s="241" t="s">
        <v>468</v>
      </c>
      <c r="E80" s="86"/>
      <c r="F80" s="86" t="s">
        <v>5</v>
      </c>
      <c r="G80" s="86"/>
      <c r="H80" s="86"/>
      <c r="I80" s="86"/>
      <c r="J80" s="86"/>
      <c r="K80" s="86"/>
      <c r="L80" s="86"/>
      <c r="M80" s="86"/>
      <c r="N80" s="86"/>
      <c r="O80" s="86"/>
      <c r="P80" s="86"/>
      <c r="Q80" s="86"/>
      <c r="R80" s="86"/>
      <c r="S80" s="86" t="s">
        <v>160</v>
      </c>
      <c r="T80" s="86" t="s">
        <v>160</v>
      </c>
      <c r="U80" s="86"/>
      <c r="V80" s="86"/>
      <c r="W80" s="86"/>
      <c r="X80" s="86"/>
      <c r="Y80" s="86" t="s">
        <v>180</v>
      </c>
      <c r="Z80" s="86">
        <f t="shared" si="83"/>
        <v>0</v>
      </c>
      <c r="AA80" s="86">
        <f t="shared" si="84"/>
        <v>0</v>
      </c>
      <c r="AB80" s="86">
        <f t="shared" si="85"/>
        <v>0</v>
      </c>
      <c r="AC80" s="86">
        <f t="shared" si="86"/>
        <v>0</v>
      </c>
      <c r="AD80" s="86">
        <f t="shared" si="87"/>
        <v>0</v>
      </c>
      <c r="AE80" s="86">
        <f t="shared" si="88"/>
        <v>0</v>
      </c>
      <c r="AF80" s="263">
        <f t="shared" si="89"/>
        <v>0</v>
      </c>
      <c r="AG80" s="259"/>
    </row>
    <row r="81" spans="1:33" s="93" customFormat="1" ht="30" customHeight="1">
      <c r="A81" s="548"/>
      <c r="B81" s="86" t="s">
        <v>372</v>
      </c>
      <c r="C81" s="87" t="s">
        <v>132</v>
      </c>
      <c r="D81" s="241" t="s">
        <v>469</v>
      </c>
      <c r="E81" s="86"/>
      <c r="F81" s="86">
        <v>10</v>
      </c>
      <c r="G81" s="86"/>
      <c r="H81" s="86"/>
      <c r="I81" s="86"/>
      <c r="J81" s="86"/>
      <c r="K81" s="86"/>
      <c r="L81" s="86"/>
      <c r="M81" s="86"/>
      <c r="N81" s="86"/>
      <c r="O81" s="86"/>
      <c r="P81" s="86"/>
      <c r="Q81" s="86"/>
      <c r="R81" s="86"/>
      <c r="S81" s="86" t="s">
        <v>160</v>
      </c>
      <c r="T81" s="86" t="s">
        <v>160</v>
      </c>
      <c r="U81" s="86"/>
      <c r="V81" s="86"/>
      <c r="W81" s="86"/>
      <c r="X81" s="86"/>
      <c r="Y81" s="86" t="s">
        <v>180</v>
      </c>
      <c r="Z81" s="86">
        <f t="shared" si="83"/>
        <v>0</v>
      </c>
      <c r="AA81" s="86">
        <f t="shared" si="84"/>
        <v>0</v>
      </c>
      <c r="AB81" s="86">
        <f t="shared" si="85"/>
        <v>0</v>
      </c>
      <c r="AC81" s="86">
        <f t="shared" si="86"/>
        <v>0</v>
      </c>
      <c r="AD81" s="86">
        <f t="shared" si="87"/>
        <v>0</v>
      </c>
      <c r="AE81" s="86">
        <f t="shared" si="88"/>
        <v>0</v>
      </c>
      <c r="AF81" s="263">
        <f t="shared" si="89"/>
        <v>0</v>
      </c>
      <c r="AG81" s="259"/>
    </row>
    <row r="82" spans="1:33" s="93" customFormat="1" ht="30" customHeight="1" thickBot="1">
      <c r="A82" s="549"/>
      <c r="B82" s="86" t="s">
        <v>373</v>
      </c>
      <c r="C82" s="266" t="s">
        <v>335</v>
      </c>
      <c r="D82" s="267" t="s">
        <v>470</v>
      </c>
      <c r="E82" s="265"/>
      <c r="F82" s="265" t="s">
        <v>5</v>
      </c>
      <c r="G82" s="265"/>
      <c r="H82" s="265"/>
      <c r="I82" s="265"/>
      <c r="J82" s="265"/>
      <c r="K82" s="265"/>
      <c r="L82" s="265"/>
      <c r="M82" s="265"/>
      <c r="N82" s="265"/>
      <c r="O82" s="265"/>
      <c r="P82" s="265"/>
      <c r="Q82" s="265"/>
      <c r="R82" s="265"/>
      <c r="S82" s="86" t="s">
        <v>160</v>
      </c>
      <c r="T82" s="86" t="s">
        <v>160</v>
      </c>
      <c r="U82" s="86"/>
      <c r="V82" s="86"/>
      <c r="W82" s="86"/>
      <c r="X82" s="86"/>
      <c r="Y82" s="86" t="s">
        <v>180</v>
      </c>
      <c r="Z82" s="86">
        <f t="shared" si="83"/>
        <v>0</v>
      </c>
      <c r="AA82" s="86">
        <f t="shared" si="84"/>
        <v>0</v>
      </c>
      <c r="AB82" s="86">
        <f t="shared" si="85"/>
        <v>0</v>
      </c>
      <c r="AC82" s="86">
        <f t="shared" si="86"/>
        <v>0</v>
      </c>
      <c r="AD82" s="86">
        <f t="shared" si="87"/>
        <v>0</v>
      </c>
      <c r="AE82" s="86">
        <f t="shared" si="88"/>
        <v>0</v>
      </c>
      <c r="AF82" s="263">
        <f t="shared" si="89"/>
        <v>0</v>
      </c>
      <c r="AG82" s="259"/>
    </row>
  </sheetData>
  <mergeCells count="40">
    <mergeCell ref="A7:A15"/>
    <mergeCell ref="C1:AF1"/>
    <mergeCell ref="B2:G2"/>
    <mergeCell ref="H2:AF2"/>
    <mergeCell ref="B3:B6"/>
    <mergeCell ref="C3:C6"/>
    <mergeCell ref="D3:D6"/>
    <mergeCell ref="E3:G4"/>
    <mergeCell ref="H3:I5"/>
    <mergeCell ref="J3:K5"/>
    <mergeCell ref="L3:M5"/>
    <mergeCell ref="E5:E6"/>
    <mergeCell ref="F5:F6"/>
    <mergeCell ref="G5:G6"/>
    <mergeCell ref="B7:AF7"/>
    <mergeCell ref="AC3:AC6"/>
    <mergeCell ref="AB3:AB6"/>
    <mergeCell ref="AE3:AE6"/>
    <mergeCell ref="AF3:AF6"/>
    <mergeCell ref="AD3:AD6"/>
    <mergeCell ref="N3:O5"/>
    <mergeCell ref="P3:P6"/>
    <mergeCell ref="Q3:R5"/>
    <mergeCell ref="S3:T5"/>
    <mergeCell ref="W3:X5"/>
    <mergeCell ref="Y3:Y6"/>
    <mergeCell ref="Z3:Z6"/>
    <mergeCell ref="AA3:AA6"/>
    <mergeCell ref="U3:V5"/>
    <mergeCell ref="B57:AF57"/>
    <mergeCell ref="B16:AF16"/>
    <mergeCell ref="A31:A44"/>
    <mergeCell ref="B31:AF31"/>
    <mergeCell ref="A46:A56"/>
    <mergeCell ref="B46:AF46"/>
    <mergeCell ref="A16:A30"/>
    <mergeCell ref="A57:A82"/>
    <mergeCell ref="B75:B76"/>
    <mergeCell ref="C75:C76"/>
    <mergeCell ref="D75:D76"/>
  </mergeCells>
  <pageMargins left="0.7" right="0.7" top="0.75" bottom="0.75" header="0.3" footer="0.3"/>
  <pageSetup paperSize="9" scale="59" fitToHeight="0" orientation="landscape" r:id="rId1"/>
  <rowBreaks count="1" manualBreakCount="1">
    <brk id="45" max="16383" man="1"/>
  </rowBreaks>
  <colBreaks count="1" manualBreakCount="1">
    <brk id="1" max="1048575" man="1"/>
  </colBreaks>
  <ignoredErrors>
    <ignoredError sqref="AE17"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Zakresy nazwane</vt:lpstr>
      </vt:variant>
      <vt:variant>
        <vt:i4>12</vt:i4>
      </vt:variant>
    </vt:vector>
  </HeadingPairs>
  <TitlesOfParts>
    <vt:vector size="21" baseType="lpstr">
      <vt:lpstr>I rok</vt:lpstr>
      <vt:lpstr>II rok</vt:lpstr>
      <vt:lpstr>III rok</vt:lpstr>
      <vt:lpstr>IV rok</vt:lpstr>
      <vt:lpstr>Arkusz4</vt:lpstr>
      <vt:lpstr>V rok</vt:lpstr>
      <vt:lpstr>VI rok</vt:lpstr>
      <vt:lpstr>Fully study plan</vt:lpstr>
      <vt:lpstr>Elective course</vt:lpstr>
      <vt:lpstr>'Fully study plan'!Obszar_wydruku</vt:lpstr>
      <vt:lpstr>'I rok'!Obszar_wydruku</vt:lpstr>
      <vt:lpstr>'II rok'!Obszar_wydruku</vt:lpstr>
      <vt:lpstr>'III rok'!Obszar_wydruku</vt:lpstr>
      <vt:lpstr>'IV rok'!Obszar_wydruku</vt:lpstr>
      <vt:lpstr>'V rok'!Obszar_wydruku</vt:lpstr>
      <vt:lpstr>'VI rok'!Obszar_wydruku</vt:lpstr>
      <vt:lpstr>'I rok'!Tytuły_wydruku</vt:lpstr>
      <vt:lpstr>'II rok'!Tytuły_wydruku</vt:lpstr>
      <vt:lpstr>'III rok'!Tytuły_wydruku</vt:lpstr>
      <vt:lpstr>'IV rok'!Tytuły_wydruku</vt:lpstr>
      <vt:lpstr>'V rok'!Tytuły_wydruku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ug</dc:creator>
  <cp:lastModifiedBy>Monika Wasyk</cp:lastModifiedBy>
  <cp:lastPrinted>2025-12-22T09:50:07Z</cp:lastPrinted>
  <dcterms:created xsi:type="dcterms:W3CDTF">2010-12-06T08:38:47Z</dcterms:created>
  <dcterms:modified xsi:type="dcterms:W3CDTF">2026-01-15T09:54:50Z</dcterms:modified>
</cp:coreProperties>
</file>